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Francisco Garduño\Downloads\"/>
    </mc:Choice>
  </mc:AlternateContent>
  <xr:revisionPtr revIDLastSave="0" documentId="13_ncr:1_{6E20A1EE-316E-4F6D-B62F-BD2F4618865F}" xr6:coauthVersionLast="47" xr6:coauthVersionMax="47" xr10:uidLastSave="{00000000-0000-0000-0000-000000000000}"/>
  <workbookProtection workbookAlgorithmName="SHA-512" workbookHashValue="U+KnlLFWmwRz0fqMGLp+Fa5sg0wuu5tBCu6D3XFN8GJsnrH8Qr5eBu24F+bGnTvzWIKnMY9b/d7atnvvwHjCwA==" workbookSaltValue="+RsyAa1uuu+z0yN1x302pw==" workbookSpinCount="100000" lockStructure="1"/>
  <bookViews>
    <workbookView xWindow="-108" yWindow="-108" windowWidth="23256" windowHeight="12456" tabRatio="446" firstSheet="1" activeTab="1" xr2:uid="{00000000-000D-0000-FFFF-FFFF00000000}"/>
  </bookViews>
  <sheets>
    <sheet name="Cédula" sheetId="2" state="hidden" r:id="rId1"/>
    <sheet name="Lay Out" sheetId="1" r:id="rId2"/>
    <sheet name="ANEXO 1" sheetId="14" state="hidden" r:id="rId3"/>
    <sheet name="ANEXO 2" sheetId="15" state="hidden" r:id="rId4"/>
    <sheet name="Actividades" sheetId="5" state="hidden" r:id="rId5"/>
    <sheet name="Servicios" sheetId="9" state="hidden" r:id="rId6"/>
    <sheet name="OPCIONES" sheetId="3" state="hidden" r:id="rId7"/>
    <sheet name="Nomenclatura" sheetId="4" state="hidden" r:id="rId8"/>
    <sheet name="Hoja2" sheetId="6" state="hidden" r:id="rId9"/>
  </sheets>
  <externalReferences>
    <externalReference r:id="rId10"/>
    <externalReference r:id="rId11"/>
    <externalReference r:id="rId12"/>
    <externalReference r:id="rId13"/>
  </externalReferences>
  <definedNames>
    <definedName name="_xlnm._FilterDatabase" localSheetId="4" hidden="1">Actividades!$A$1:$N$124</definedName>
    <definedName name="_xlnm._FilterDatabase" localSheetId="2" hidden="1">'ANEXO 1'!$G$9:$G$119</definedName>
    <definedName name="_xlnm._FilterDatabase" localSheetId="3" hidden="1">'ANEXO 2'!$B$10:$D$21</definedName>
    <definedName name="_xlnm.Print_Area" localSheetId="0">Cédula!$B$2:$M$43</definedName>
    <definedName name="BLPH13" hidden="1">[1]SPREADS!$A$4</definedName>
    <definedName name="BLPH14" hidden="1">[1]SPREADS!$C$4</definedName>
    <definedName name="BLPH15" hidden="1">[1]SPREADS!$F$4</definedName>
    <definedName name="BLPH16" hidden="1">[1]SPREADS!$I$4</definedName>
    <definedName name="BLPH17" hidden="1">[1]SPREADS!$L$4</definedName>
    <definedName name="CatActividades">Actividades!$A$2:$M$127</definedName>
    <definedName name="CLAVE_AREA_R">Comparativo [2]Resumen!$C$3:$DE$3</definedName>
    <definedName name="CLAVE_AREA_R_SIPROFIN">Comparativo [2]Resumen!$C$74:$DE$74</definedName>
    <definedName name="CLAVE_CONCEPTOS_R">'[3]Comparativo Resumen'!$A$8:$A$68</definedName>
    <definedName name="CLAVE_CONCEPTOS_R_SIPROFIN">'[3]Comparativo Resumen'!$A$76:$A$100</definedName>
    <definedName name="clave_mes">#REF!</definedName>
    <definedName name="CLAVE_MES_R">'[3]Comparativo Resumen'!$C$2:$DE$2</definedName>
    <definedName name="CLAVE_MES_R_SIPROFIN">Comparativo [2]Resumen!$C$73:$DE$73</definedName>
    <definedName name="DATOS_R">'[3]Comparativo Resumen'!$C$8:$DE$68</definedName>
    <definedName name="DATOS_R_SIPROFIN">'[3]Comparativo Resumen'!$C$76:$DE$100</definedName>
    <definedName name="E_CLAVE">[4]ENTRADAS!$A$7:$A$434</definedName>
    <definedName name="E_DATOS">[4]ENTRADAS!$C$7:$CJ$434</definedName>
    <definedName name="E_MES">[4]ENTRADAS!$C$1:$CJ$1</definedName>
    <definedName name="E_TIPO_INF">[4]ENTRADAS!$C$2:$CJ$2</definedName>
    <definedName name="entrada_datos">#REF!</definedName>
    <definedName name="Micatalogo">#REF!</definedName>
    <definedName name="modelo_margen">#REF!</definedName>
    <definedName name="parametros">#REF!</definedName>
    <definedName name="Presentacion_creditos">#REF!</definedName>
    <definedName name="Saldos_Prom_Acum">#REF!</definedName>
    <definedName name="salida_margen">#REF!</definedName>
    <definedName name="_xlnm.Print_Titles" localSheetId="2">'ANEXO 1'!$1:$6</definedName>
    <definedName name="_xlnm.Print_Titles" localSheetId="3">'ANEXO 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B11" i="5" l="1"/>
  <c r="A11" i="5"/>
  <c r="M11" i="5"/>
  <c r="M21" i="5"/>
  <c r="B21" i="5"/>
  <c r="A21" i="5"/>
  <c r="M20" i="5"/>
  <c r="B20" i="5"/>
  <c r="A20" i="5"/>
  <c r="B19" i="5"/>
  <c r="A19" i="5"/>
  <c r="M19" i="5"/>
  <c r="M18" i="5"/>
  <c r="M17" i="5"/>
  <c r="B18" i="5"/>
  <c r="A18" i="5"/>
  <c r="B17" i="5"/>
  <c r="A17" i="5"/>
  <c r="M16" i="5"/>
  <c r="M15" i="5"/>
  <c r="M14" i="5"/>
  <c r="B16" i="5"/>
  <c r="A16" i="5"/>
  <c r="B15" i="5"/>
  <c r="A15" i="5"/>
  <c r="B14" i="5"/>
  <c r="A14" i="5"/>
  <c r="M13" i="5"/>
  <c r="B13" i="5"/>
  <c r="A13" i="5"/>
  <c r="B12" i="5"/>
  <c r="A12" i="5"/>
  <c r="M12" i="5"/>
  <c r="M10" i="5"/>
  <c r="M9" i="5"/>
  <c r="M8" i="5"/>
  <c r="M7" i="5"/>
  <c r="M6" i="5"/>
  <c r="M5" i="5"/>
  <c r="M4" i="5"/>
  <c r="M3" i="5"/>
  <c r="B10" i="5"/>
  <c r="A10" i="5"/>
  <c r="B9" i="5"/>
  <c r="A9" i="5"/>
  <c r="B8" i="5"/>
  <c r="A8" i="5"/>
  <c r="B7" i="5"/>
  <c r="A7" i="5"/>
  <c r="B6" i="5"/>
  <c r="A6" i="5"/>
  <c r="B5" i="5"/>
  <c r="A5" i="5"/>
  <c r="B4" i="5"/>
  <c r="A4" i="5"/>
  <c r="B3" i="5"/>
  <c r="A3" i="5"/>
  <c r="A2" i="5" l="1"/>
  <c r="B2" i="5"/>
  <c r="D34" i="2" l="1"/>
  <c r="J21" i="2" l="1"/>
  <c r="A26" i="5" l="1"/>
  <c r="A25" i="5"/>
  <c r="B25" i="5"/>
  <c r="A27" i="5"/>
  <c r="B27" i="5"/>
  <c r="A28" i="5"/>
  <c r="B28" i="5"/>
  <c r="A34" i="5"/>
  <c r="B34" i="5"/>
  <c r="A38" i="5"/>
  <c r="B38" i="5"/>
  <c r="M34" i="5"/>
  <c r="M38" i="5"/>
  <c r="M28" i="5"/>
  <c r="M27" i="5"/>
  <c r="M25" i="5"/>
  <c r="M26" i="5"/>
  <c r="B26" i="5"/>
  <c r="M124" i="5" l="1"/>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B124" i="5"/>
  <c r="A124" i="5"/>
  <c r="B123" i="5"/>
  <c r="A123" i="5"/>
  <c r="B122" i="5"/>
  <c r="A122" i="5"/>
  <c r="B121" i="5"/>
  <c r="A121" i="5"/>
  <c r="B120" i="5"/>
  <c r="A120" i="5"/>
  <c r="B119" i="5"/>
  <c r="A119" i="5"/>
  <c r="B118" i="5"/>
  <c r="A118" i="5"/>
  <c r="B117" i="5"/>
  <c r="A117" i="5"/>
  <c r="B116" i="5"/>
  <c r="A116" i="5"/>
  <c r="B115" i="5"/>
  <c r="A115" i="5"/>
  <c r="B114" i="5"/>
  <c r="A114" i="5"/>
  <c r="B113" i="5"/>
  <c r="A113" i="5"/>
  <c r="B112" i="5"/>
  <c r="A112" i="5"/>
  <c r="B111" i="5"/>
  <c r="A111" i="5"/>
  <c r="B110" i="5"/>
  <c r="A110" i="5"/>
  <c r="B109" i="5"/>
  <c r="A109" i="5"/>
  <c r="B108" i="5"/>
  <c r="A108" i="5"/>
  <c r="B107" i="5"/>
  <c r="A107" i="5"/>
  <c r="B106" i="5"/>
  <c r="A106" i="5"/>
  <c r="B105" i="5"/>
  <c r="A105" i="5"/>
  <c r="B104" i="5"/>
  <c r="A104" i="5"/>
  <c r="B103" i="5"/>
  <c r="A103" i="5"/>
  <c r="B102" i="5"/>
  <c r="A102" i="5"/>
  <c r="B101" i="5"/>
  <c r="A101" i="5"/>
  <c r="B100" i="5"/>
  <c r="A100" i="5"/>
  <c r="B99" i="5"/>
  <c r="A99" i="5"/>
  <c r="B98" i="5"/>
  <c r="A98" i="5"/>
  <c r="B97" i="5"/>
  <c r="A97" i="5"/>
  <c r="B96" i="5"/>
  <c r="A96" i="5"/>
  <c r="B95" i="5"/>
  <c r="A95" i="5"/>
  <c r="B94" i="5"/>
  <c r="A94" i="5"/>
  <c r="B93" i="5"/>
  <c r="A93" i="5"/>
  <c r="B92" i="5"/>
  <c r="A92" i="5"/>
  <c r="B91" i="5"/>
  <c r="A91" i="5"/>
  <c r="B90" i="5"/>
  <c r="A90" i="5"/>
  <c r="B89" i="5"/>
  <c r="A89" i="5"/>
  <c r="B88" i="5"/>
  <c r="A88" i="5"/>
  <c r="B87" i="5"/>
  <c r="A87" i="5"/>
  <c r="B86" i="5"/>
  <c r="A86" i="5"/>
  <c r="B85" i="5"/>
  <c r="A85" i="5"/>
  <c r="B84" i="5"/>
  <c r="A84" i="5"/>
  <c r="B83" i="5"/>
  <c r="A83" i="5"/>
  <c r="B82" i="5"/>
  <c r="A82" i="5"/>
  <c r="B81" i="5"/>
  <c r="A81" i="5"/>
  <c r="B80" i="5"/>
  <c r="A80" i="5"/>
  <c r="B79" i="5"/>
  <c r="A79" i="5"/>
  <c r="B78" i="5"/>
  <c r="A78" i="5"/>
  <c r="B77" i="5"/>
  <c r="A77" i="5"/>
  <c r="B76" i="5"/>
  <c r="A76" i="5"/>
  <c r="B75" i="5"/>
  <c r="A75" i="5"/>
  <c r="B74" i="5"/>
  <c r="A74" i="5"/>
  <c r="B73" i="5"/>
  <c r="A73" i="5"/>
  <c r="B72" i="5"/>
  <c r="A72" i="5"/>
  <c r="B71" i="5"/>
  <c r="A71" i="5"/>
  <c r="B70" i="5"/>
  <c r="A70" i="5"/>
  <c r="B69" i="5"/>
  <c r="A69" i="5"/>
  <c r="B68" i="5"/>
  <c r="A68" i="5"/>
  <c r="B67" i="5"/>
  <c r="A67" i="5"/>
  <c r="B66" i="5"/>
  <c r="A66" i="5"/>
  <c r="B65" i="5"/>
  <c r="A65" i="5"/>
  <c r="B64" i="5"/>
  <c r="A64" i="5"/>
  <c r="B63" i="5"/>
  <c r="A63" i="5"/>
  <c r="B62" i="5"/>
  <c r="A62" i="5"/>
  <c r="B61" i="5"/>
  <c r="A61" i="5"/>
  <c r="B60" i="5"/>
  <c r="A60" i="5"/>
  <c r="B59" i="5"/>
  <c r="A59" i="5"/>
  <c r="B58" i="5"/>
  <c r="A58" i="5"/>
  <c r="B57" i="5"/>
  <c r="A57" i="5"/>
  <c r="B56" i="5"/>
  <c r="A56" i="5"/>
  <c r="B55" i="5"/>
  <c r="A55" i="5"/>
  <c r="E30" i="2" l="1"/>
  <c r="E28" i="2"/>
  <c r="E29" i="2"/>
  <c r="D7" i="2" l="1"/>
  <c r="N54" i="5" l="1"/>
  <c r="N53" i="5"/>
  <c r="N52" i="5"/>
  <c r="N51" i="5"/>
  <c r="N50" i="5"/>
  <c r="N49" i="5"/>
  <c r="N48" i="5"/>
  <c r="N47" i="5"/>
  <c r="N46" i="5"/>
  <c r="N45" i="5"/>
  <c r="N44" i="5"/>
  <c r="N43" i="5"/>
  <c r="N42" i="5"/>
  <c r="N41" i="5"/>
  <c r="N40" i="5"/>
  <c r="N39" i="5"/>
  <c r="N37" i="5"/>
  <c r="N36" i="5"/>
  <c r="N35" i="5"/>
  <c r="N33" i="5"/>
  <c r="N32" i="5"/>
  <c r="N31" i="5"/>
  <c r="N30" i="5"/>
  <c r="N29" i="5"/>
  <c r="N23" i="5"/>
  <c r="N22" i="5"/>
  <c r="N2" i="5"/>
  <c r="M41" i="5"/>
  <c r="B41" i="5"/>
  <c r="A41" i="5"/>
  <c r="A42" i="5"/>
  <c r="B42" i="5"/>
  <c r="M42" i="5"/>
  <c r="M31" i="5"/>
  <c r="B31" i="5"/>
  <c r="A31" i="5"/>
  <c r="M30" i="5"/>
  <c r="B30" i="5"/>
  <c r="A30" i="5"/>
  <c r="M29" i="5"/>
  <c r="B29" i="5"/>
  <c r="A29" i="5"/>
  <c r="M24" i="5"/>
  <c r="B24" i="5"/>
  <c r="A24" i="5"/>
  <c r="L6" i="2" l="1"/>
  <c r="M39" i="5" l="1"/>
  <c r="M37" i="5"/>
  <c r="M36" i="5"/>
  <c r="M35" i="5"/>
  <c r="A39" i="5"/>
  <c r="B39" i="5"/>
  <c r="B37" i="5"/>
  <c r="A37" i="5"/>
  <c r="B36" i="5"/>
  <c r="A36" i="5"/>
  <c r="B35" i="5"/>
  <c r="A35" i="5"/>
  <c r="M22" i="5"/>
  <c r="B22" i="5"/>
  <c r="A22" i="5"/>
  <c r="D26" i="2" l="1"/>
  <c r="D25" i="2"/>
  <c r="D24" i="2"/>
  <c r="K23" i="2"/>
  <c r="H23" i="2"/>
  <c r="F23" i="2"/>
  <c r="D23" i="2"/>
  <c r="D17" i="2"/>
  <c r="J16" i="2"/>
  <c r="E16" i="2"/>
  <c r="K15" i="2"/>
  <c r="D15" i="2"/>
  <c r="L14" i="2"/>
  <c r="D14" i="2"/>
  <c r="L13" i="2"/>
  <c r="D13" i="2"/>
  <c r="I10" i="2"/>
  <c r="D9" i="2"/>
  <c r="D8" i="2"/>
  <c r="L7" i="2"/>
  <c r="M40" i="5"/>
  <c r="B40" i="5"/>
  <c r="A40" i="5"/>
  <c r="M33" i="5"/>
  <c r="B33" i="5"/>
  <c r="A33" i="5"/>
  <c r="M32" i="5"/>
  <c r="B32" i="5"/>
  <c r="A32" i="5"/>
  <c r="M2" i="5"/>
  <c r="T4" i="1" s="1"/>
  <c r="M54" i="5"/>
  <c r="B54" i="5"/>
  <c r="A54" i="5"/>
  <c r="M53" i="5"/>
  <c r="B53" i="5"/>
  <c r="A53" i="5"/>
  <c r="M52" i="5"/>
  <c r="B52" i="5"/>
  <c r="A52" i="5"/>
  <c r="M51" i="5"/>
  <c r="B51" i="5"/>
  <c r="A51" i="5"/>
  <c r="M50" i="5"/>
  <c r="B50" i="5"/>
  <c r="A50" i="5"/>
  <c r="M49" i="5"/>
  <c r="B49" i="5"/>
  <c r="A49" i="5"/>
  <c r="M48" i="5"/>
  <c r="B48" i="5"/>
  <c r="A48" i="5"/>
  <c r="M47" i="5"/>
  <c r="B47" i="5"/>
  <c r="A47" i="5"/>
  <c r="M46" i="5"/>
  <c r="B46" i="5"/>
  <c r="A46" i="5"/>
  <c r="M45" i="5"/>
  <c r="B45" i="5"/>
  <c r="A45" i="5"/>
  <c r="M44" i="5"/>
  <c r="B44" i="5"/>
  <c r="A44" i="5"/>
  <c r="M43" i="5"/>
  <c r="B43" i="5"/>
  <c r="A43" i="5"/>
  <c r="M23" i="5"/>
  <c r="B23" i="5"/>
  <c r="A23" i="5"/>
  <c r="V400" i="1" l="1"/>
  <c r="U395" i="1"/>
  <c r="T390" i="1"/>
  <c r="V384" i="1"/>
  <c r="U379" i="1"/>
  <c r="T374" i="1"/>
  <c r="V368" i="1"/>
  <c r="U363" i="1"/>
  <c r="T358" i="1"/>
  <c r="V352" i="1"/>
  <c r="U347" i="1"/>
  <c r="T342" i="1"/>
  <c r="V336" i="1"/>
  <c r="U331" i="1"/>
  <c r="T326" i="1"/>
  <c r="V320" i="1"/>
  <c r="U315" i="1"/>
  <c r="T310" i="1"/>
  <c r="V304" i="1"/>
  <c r="U299" i="1"/>
  <c r="T294" i="1"/>
  <c r="V288" i="1"/>
  <c r="U396" i="1"/>
  <c r="T391" i="1"/>
  <c r="V385" i="1"/>
  <c r="U380" i="1"/>
  <c r="T375" i="1"/>
  <c r="V369" i="1"/>
  <c r="U364" i="1"/>
  <c r="T359" i="1"/>
  <c r="T392" i="1"/>
  <c r="U381" i="1"/>
  <c r="V370" i="1"/>
  <c r="T360" i="1"/>
  <c r="U352" i="1"/>
  <c r="U345" i="1"/>
  <c r="U338" i="1"/>
  <c r="T331" i="1"/>
  <c r="T324" i="1"/>
  <c r="T317" i="1"/>
  <c r="V309" i="1"/>
  <c r="V302" i="1"/>
  <c r="V295" i="1"/>
  <c r="U288" i="1"/>
  <c r="T283" i="1"/>
  <c r="V277" i="1"/>
  <c r="U272" i="1"/>
  <c r="T267" i="1"/>
  <c r="V261" i="1"/>
  <c r="U256" i="1"/>
  <c r="V399" i="1"/>
  <c r="T389" i="1"/>
  <c r="U378" i="1"/>
  <c r="V367" i="1"/>
  <c r="U357" i="1"/>
  <c r="U350" i="1"/>
  <c r="T343" i="1"/>
  <c r="T336" i="1"/>
  <c r="T329" i="1"/>
  <c r="V321" i="1"/>
  <c r="V314" i="1"/>
  <c r="V307" i="1"/>
  <c r="U300" i="1"/>
  <c r="U293" i="1"/>
  <c r="V286" i="1"/>
  <c r="U281" i="1"/>
  <c r="T276" i="1"/>
  <c r="V270" i="1"/>
  <c r="U265" i="1"/>
  <c r="T260" i="1"/>
  <c r="V254" i="1"/>
  <c r="T396" i="1"/>
  <c r="T380" i="1"/>
  <c r="V358" i="1"/>
  <c r="U344" i="1"/>
  <c r="U330" i="1"/>
  <c r="T316" i="1"/>
  <c r="V301" i="1"/>
  <c r="V287" i="1"/>
  <c r="T277" i="1"/>
  <c r="U266" i="1"/>
  <c r="V255" i="1"/>
  <c r="U382" i="1"/>
  <c r="T361" i="1"/>
  <c r="V345" i="1"/>
  <c r="U399" i="1"/>
  <c r="V392" i="1"/>
  <c r="T386" i="1"/>
  <c r="T378" i="1"/>
  <c r="U371" i="1"/>
  <c r="V364" i="1"/>
  <c r="V356" i="1"/>
  <c r="T350" i="1"/>
  <c r="U343" i="1"/>
  <c r="U335" i="1"/>
  <c r="V328" i="1"/>
  <c r="T322" i="1"/>
  <c r="T314" i="1"/>
  <c r="U307" i="1"/>
  <c r="V300" i="1"/>
  <c r="V292" i="1"/>
  <c r="T399" i="1"/>
  <c r="U392" i="1"/>
  <c r="U384" i="1"/>
  <c r="V377" i="1"/>
  <c r="T371" i="1"/>
  <c r="T363" i="1"/>
  <c r="U397" i="1"/>
  <c r="T384" i="1"/>
  <c r="T368" i="1"/>
  <c r="T356" i="1"/>
  <c r="T347" i="1"/>
  <c r="U336" i="1"/>
  <c r="V327" i="1"/>
  <c r="V318" i="1"/>
  <c r="T308" i="1"/>
  <c r="T299" i="1"/>
  <c r="U290" i="1"/>
  <c r="V281" i="1"/>
  <c r="T275" i="1"/>
  <c r="U268" i="1"/>
  <c r="U260" i="1"/>
  <c r="V253" i="1"/>
  <c r="V391" i="1"/>
  <c r="V375" i="1"/>
  <c r="U362" i="1"/>
  <c r="T352" i="1"/>
  <c r="U341" i="1"/>
  <c r="U332" i="1"/>
  <c r="V323" i="1"/>
  <c r="T313" i="1"/>
  <c r="T304" i="1"/>
  <c r="T295" i="1"/>
  <c r="U285" i="1"/>
  <c r="V278" i="1"/>
  <c r="T272" i="1"/>
  <c r="T264" i="1"/>
  <c r="U257" i="1"/>
  <c r="V398" i="1"/>
  <c r="V374" i="1"/>
  <c r="V351" i="1"/>
  <c r="V333" i="1"/>
  <c r="U312" i="1"/>
  <c r="V294" i="1"/>
  <c r="V279" i="1"/>
  <c r="V263" i="1"/>
  <c r="T393" i="1"/>
  <c r="U366" i="1"/>
  <c r="U342" i="1"/>
  <c r="T328" i="1"/>
  <c r="V313" i="1"/>
  <c r="V299" i="1"/>
  <c r="T286" i="1"/>
  <c r="U275" i="1"/>
  <c r="V264" i="1"/>
  <c r="V395" i="1"/>
  <c r="U374" i="1"/>
  <c r="V354" i="1"/>
  <c r="U340" i="1"/>
  <c r="U326" i="1"/>
  <c r="T312" i="1"/>
  <c r="V297" i="1"/>
  <c r="V284" i="1"/>
  <c r="T274" i="1"/>
  <c r="U263" i="1"/>
  <c r="V252" i="1"/>
  <c r="U377" i="1"/>
  <c r="T357" i="1"/>
  <c r="V342" i="1"/>
  <c r="U328" i="1"/>
  <c r="U314" i="1"/>
  <c r="T300" i="1"/>
  <c r="U286" i="1"/>
  <c r="V275" i="1"/>
  <c r="T265" i="1"/>
  <c r="U254" i="1"/>
  <c r="T398" i="1"/>
  <c r="U391" i="1"/>
  <c r="U383" i="1"/>
  <c r="V376" i="1"/>
  <c r="T370" i="1"/>
  <c r="T362" i="1"/>
  <c r="U355" i="1"/>
  <c r="V348" i="1"/>
  <c r="V340" i="1"/>
  <c r="T334" i="1"/>
  <c r="U327" i="1"/>
  <c r="U319" i="1"/>
  <c r="V312" i="1"/>
  <c r="T306" i="1"/>
  <c r="T298" i="1"/>
  <c r="U291" i="1"/>
  <c r="V397" i="1"/>
  <c r="V389" i="1"/>
  <c r="T383" i="1"/>
  <c r="U376" i="1"/>
  <c r="U368" i="1"/>
  <c r="V361" i="1"/>
  <c r="V394" i="1"/>
  <c r="V378" i="1"/>
  <c r="U365" i="1"/>
  <c r="U354" i="1"/>
  <c r="V343" i="1"/>
  <c r="V334" i="1"/>
  <c r="V325" i="1"/>
  <c r="T315" i="1"/>
  <c r="U306" i="1"/>
  <c r="U297" i="1"/>
  <c r="T287" i="1"/>
  <c r="U280" i="1"/>
  <c r="V273" i="1"/>
  <c r="V265" i="1"/>
  <c r="T259" i="1"/>
  <c r="U252" i="1"/>
  <c r="U386" i="1"/>
  <c r="T373" i="1"/>
  <c r="V359" i="1"/>
  <c r="U348" i="1"/>
  <c r="V339" i="1"/>
  <c r="V330" i="1"/>
  <c r="T320" i="1"/>
  <c r="T311" i="1"/>
  <c r="U302" i="1"/>
  <c r="V291" i="1"/>
  <c r="T284" i="1"/>
  <c r="U277" i="1"/>
  <c r="U269" i="1"/>
  <c r="V262" i="1"/>
  <c r="T256" i="1"/>
  <c r="U398" i="1"/>
  <c r="U369" i="1"/>
  <c r="T348" i="1"/>
  <c r="V326" i="1"/>
  <c r="T309" i="1"/>
  <c r="T291" i="1"/>
  <c r="U274" i="1"/>
  <c r="T261" i="1"/>
  <c r="V387" i="1"/>
  <c r="U356" i="1"/>
  <c r="V338" i="1"/>
  <c r="U324" i="1"/>
  <c r="U310" i="1"/>
  <c r="T296" i="1"/>
  <c r="U283" i="1"/>
  <c r="V272" i="1"/>
  <c r="T262" i="1"/>
  <c r="U390" i="1"/>
  <c r="T369" i="1"/>
  <c r="T351" i="1"/>
  <c r="T337" i="1"/>
  <c r="V322" i="1"/>
  <c r="U308" i="1"/>
  <c r="U294" i="1"/>
  <c r="T282" i="1"/>
  <c r="U271" i="1"/>
  <c r="V396" i="1"/>
  <c r="T382" i="1"/>
  <c r="U367" i="1"/>
  <c r="T354" i="1"/>
  <c r="U339" i="1"/>
  <c r="V324" i="1"/>
  <c r="U311" i="1"/>
  <c r="V296" i="1"/>
  <c r="T395" i="1"/>
  <c r="V381" i="1"/>
  <c r="T367" i="1"/>
  <c r="U389" i="1"/>
  <c r="V362" i="1"/>
  <c r="V341" i="1"/>
  <c r="U322" i="1"/>
  <c r="U304" i="1"/>
  <c r="V285" i="1"/>
  <c r="T271" i="1"/>
  <c r="V257" i="1"/>
  <c r="V383" i="1"/>
  <c r="V355" i="1"/>
  <c r="V337" i="1"/>
  <c r="U318" i="1"/>
  <c r="V298" i="1"/>
  <c r="V282" i="1"/>
  <c r="T268" i="1"/>
  <c r="U253" i="1"/>
  <c r="T364" i="1"/>
  <c r="T323" i="1"/>
  <c r="T285" i="1"/>
  <c r="U258" i="1"/>
  <c r="T353" i="1"/>
  <c r="T321" i="1"/>
  <c r="U292" i="1"/>
  <c r="T270" i="1"/>
  <c r="T385" i="1"/>
  <c r="V347" i="1"/>
  <c r="T319" i="1"/>
  <c r="V290" i="1"/>
  <c r="V268" i="1"/>
  <c r="U255" i="1"/>
  <c r="T372" i="1"/>
  <c r="V349" i="1"/>
  <c r="T332" i="1"/>
  <c r="V310" i="1"/>
  <c r="T293" i="1"/>
  <c r="U278" i="1"/>
  <c r="U262" i="1"/>
  <c r="T394" i="1"/>
  <c r="V380" i="1"/>
  <c r="T366" i="1"/>
  <c r="U351" i="1"/>
  <c r="T338" i="1"/>
  <c r="U323" i="1"/>
  <c r="V308" i="1"/>
  <c r="U295" i="1"/>
  <c r="V393" i="1"/>
  <c r="T379" i="1"/>
  <c r="V365" i="1"/>
  <c r="V386" i="1"/>
  <c r="V357" i="1"/>
  <c r="T340" i="1"/>
  <c r="U320" i="1"/>
  <c r="T301" i="1"/>
  <c r="U284" i="1"/>
  <c r="V269" i="1"/>
  <c r="T255" i="1"/>
  <c r="T381" i="1"/>
  <c r="V353" i="1"/>
  <c r="U334" i="1"/>
  <c r="U316" i="1"/>
  <c r="T297" i="1"/>
  <c r="T280" i="1"/>
  <c r="V266" i="1"/>
  <c r="T252" i="1"/>
  <c r="T355" i="1"/>
  <c r="V319" i="1"/>
  <c r="U282" i="1"/>
  <c r="T253" i="1"/>
  <c r="U349" i="1"/>
  <c r="U317" i="1"/>
  <c r="T289" i="1"/>
  <c r="U267" i="1"/>
  <c r="V379" i="1"/>
  <c r="T344" i="1"/>
  <c r="V315" i="1"/>
  <c r="U287" i="1"/>
  <c r="T266" i="1"/>
  <c r="U393" i="1"/>
  <c r="V366" i="1"/>
  <c r="U346" i="1"/>
  <c r="T325" i="1"/>
  <c r="T307" i="1"/>
  <c r="U289" i="1"/>
  <c r="T273" i="1"/>
  <c r="V259" i="1"/>
  <c r="V388" i="1"/>
  <c r="U375" i="1"/>
  <c r="V360" i="1"/>
  <c r="T346" i="1"/>
  <c r="V332" i="1"/>
  <c r="T318" i="1"/>
  <c r="U303" i="1"/>
  <c r="T290" i="1"/>
  <c r="U388" i="1"/>
  <c r="V373" i="1"/>
  <c r="U360" i="1"/>
  <c r="T376" i="1"/>
  <c r="V350" i="1"/>
  <c r="T333" i="1"/>
  <c r="U313" i="1"/>
  <c r="V293" i="1"/>
  <c r="T279" i="1"/>
  <c r="U264" i="1"/>
  <c r="T397" i="1"/>
  <c r="U370" i="1"/>
  <c r="V346" i="1"/>
  <c r="T327" i="1"/>
  <c r="U309" i="1"/>
  <c r="V289" i="1"/>
  <c r="V274" i="1"/>
  <c r="U261" i="1"/>
  <c r="V390" i="1"/>
  <c r="T341" i="1"/>
  <c r="U305" i="1"/>
  <c r="V271" i="1"/>
  <c r="T377" i="1"/>
  <c r="T335" i="1"/>
  <c r="V306" i="1"/>
  <c r="V280" i="1"/>
  <c r="U259" i="1"/>
  <c r="V363" i="1"/>
  <c r="U333" i="1"/>
  <c r="T305" i="1"/>
  <c r="U279" i="1"/>
  <c r="V260" i="1"/>
  <c r="T388" i="1"/>
  <c r="U361" i="1"/>
  <c r="T339" i="1"/>
  <c r="U321" i="1"/>
  <c r="V303" i="1"/>
  <c r="V283" i="1"/>
  <c r="U270" i="1"/>
  <c r="T257" i="1"/>
  <c r="U387" i="1"/>
  <c r="V372" i="1"/>
  <c r="U359" i="1"/>
  <c r="V344" i="1"/>
  <c r="T330" i="1"/>
  <c r="V316" i="1"/>
  <c r="T302" i="1"/>
  <c r="U400" i="1"/>
  <c r="T387" i="1"/>
  <c r="U372" i="1"/>
  <c r="T400" i="1"/>
  <c r="U373" i="1"/>
  <c r="T349" i="1"/>
  <c r="U329" i="1"/>
  <c r="V311" i="1"/>
  <c r="T292" i="1"/>
  <c r="U276" i="1"/>
  <c r="T263" i="1"/>
  <c r="U394" i="1"/>
  <c r="T365" i="1"/>
  <c r="T345" i="1"/>
  <c r="U325" i="1"/>
  <c r="V305" i="1"/>
  <c r="T288" i="1"/>
  <c r="U273" i="1"/>
  <c r="V258" i="1"/>
  <c r="U385" i="1"/>
  <c r="U337" i="1"/>
  <c r="U298" i="1"/>
  <c r="T269" i="1"/>
  <c r="V371" i="1"/>
  <c r="V331" i="1"/>
  <c r="T303" i="1"/>
  <c r="T278" i="1"/>
  <c r="T254" i="1"/>
  <c r="U358" i="1"/>
  <c r="V329" i="1"/>
  <c r="U301" i="1"/>
  <c r="V276" i="1"/>
  <c r="T258" i="1"/>
  <c r="V382" i="1"/>
  <c r="U353" i="1"/>
  <c r="V335" i="1"/>
  <c r="V317" i="1"/>
  <c r="U296" i="1"/>
  <c r="T281" i="1"/>
  <c r="V267" i="1"/>
  <c r="V256" i="1"/>
  <c r="T248" i="1"/>
  <c r="T244" i="1"/>
  <c r="T240" i="1"/>
  <c r="T236" i="1"/>
  <c r="T232" i="1"/>
  <c r="T228" i="1"/>
  <c r="T224" i="1"/>
  <c r="T220" i="1"/>
  <c r="T216" i="1"/>
  <c r="T212" i="1"/>
  <c r="T208" i="1"/>
  <c r="T204" i="1"/>
  <c r="T200" i="1"/>
  <c r="T196" i="1"/>
  <c r="T192" i="1"/>
  <c r="T188" i="1"/>
  <c r="T184" i="1"/>
  <c r="T180" i="1"/>
  <c r="T176" i="1"/>
  <c r="T172" i="1"/>
  <c r="T168" i="1"/>
  <c r="T164" i="1"/>
  <c r="T160" i="1"/>
  <c r="T156" i="1"/>
  <c r="T152" i="1"/>
  <c r="T148" i="1"/>
  <c r="T144" i="1"/>
  <c r="T140" i="1"/>
  <c r="T136" i="1"/>
  <c r="T132" i="1"/>
  <c r="T128" i="1"/>
  <c r="T124" i="1"/>
  <c r="T120" i="1"/>
  <c r="T116" i="1"/>
  <c r="T112" i="1"/>
  <c r="T108" i="1"/>
  <c r="T104" i="1"/>
  <c r="T100" i="1"/>
  <c r="T96" i="1"/>
  <c r="T92" i="1"/>
  <c r="T88" i="1"/>
  <c r="T84" i="1"/>
  <c r="T80" i="1"/>
  <c r="T76" i="1"/>
  <c r="T72" i="1"/>
  <c r="T68" i="1"/>
  <c r="T64" i="1"/>
  <c r="T60" i="1"/>
  <c r="T56" i="1"/>
  <c r="T52" i="1"/>
  <c r="T48" i="1"/>
  <c r="T44" i="1"/>
  <c r="T40" i="1"/>
  <c r="T36" i="1"/>
  <c r="T32" i="1"/>
  <c r="T28" i="1"/>
  <c r="T24" i="1"/>
  <c r="T20" i="1"/>
  <c r="T16" i="1"/>
  <c r="T12" i="1"/>
  <c r="T8" i="1"/>
  <c r="U251" i="1"/>
  <c r="U247" i="1"/>
  <c r="U243" i="1"/>
  <c r="U239" i="1"/>
  <c r="U235" i="1"/>
  <c r="U231" i="1"/>
  <c r="U227" i="1"/>
  <c r="U223" i="1"/>
  <c r="U219" i="1"/>
  <c r="U215" i="1"/>
  <c r="U211" i="1"/>
  <c r="U207" i="1"/>
  <c r="U203" i="1"/>
  <c r="U199" i="1"/>
  <c r="U195" i="1"/>
  <c r="U191" i="1"/>
  <c r="U187" i="1"/>
  <c r="U183" i="1"/>
  <c r="U179" i="1"/>
  <c r="U175" i="1"/>
  <c r="U171" i="1"/>
  <c r="U167" i="1"/>
  <c r="U163" i="1"/>
  <c r="U159" i="1"/>
  <c r="T251" i="1"/>
  <c r="T247" i="1"/>
  <c r="T243" i="1"/>
  <c r="T239" i="1"/>
  <c r="T235" i="1"/>
  <c r="T231" i="1"/>
  <c r="T227" i="1"/>
  <c r="T223" i="1"/>
  <c r="T219" i="1"/>
  <c r="T215" i="1"/>
  <c r="T211" i="1"/>
  <c r="T207" i="1"/>
  <c r="T203" i="1"/>
  <c r="T199" i="1"/>
  <c r="T195" i="1"/>
  <c r="T191" i="1"/>
  <c r="T187" i="1"/>
  <c r="T183" i="1"/>
  <c r="T179" i="1"/>
  <c r="T175" i="1"/>
  <c r="T171" i="1"/>
  <c r="T167" i="1"/>
  <c r="T245" i="1"/>
  <c r="T237" i="1"/>
  <c r="T229" i="1"/>
  <c r="T221" i="1"/>
  <c r="T213" i="1"/>
  <c r="T205" i="1"/>
  <c r="T197" i="1"/>
  <c r="T189" i="1"/>
  <c r="T181" i="1"/>
  <c r="T173" i="1"/>
  <c r="T165" i="1"/>
  <c r="T159" i="1"/>
  <c r="T154" i="1"/>
  <c r="T149" i="1"/>
  <c r="T143" i="1"/>
  <c r="T138" i="1"/>
  <c r="T133" i="1"/>
  <c r="T127" i="1"/>
  <c r="T122" i="1"/>
  <c r="T117" i="1"/>
  <c r="T111" i="1"/>
  <c r="T106" i="1"/>
  <c r="T101" i="1"/>
  <c r="T95" i="1"/>
  <c r="T90" i="1"/>
  <c r="T85" i="1"/>
  <c r="T79" i="1"/>
  <c r="T74" i="1"/>
  <c r="T69" i="1"/>
  <c r="T63" i="1"/>
  <c r="T58" i="1"/>
  <c r="T53" i="1"/>
  <c r="T47" i="1"/>
  <c r="T42" i="1"/>
  <c r="T37" i="1"/>
  <c r="T31" i="1"/>
  <c r="T26" i="1"/>
  <c r="T21" i="1"/>
  <c r="T15" i="1"/>
  <c r="T10" i="1"/>
  <c r="T5" i="1"/>
  <c r="U246" i="1"/>
  <c r="U241" i="1"/>
  <c r="U236" i="1"/>
  <c r="U230" i="1"/>
  <c r="U225" i="1"/>
  <c r="U220" i="1"/>
  <c r="U214" i="1"/>
  <c r="U209" i="1"/>
  <c r="U204" i="1"/>
  <c r="U198" i="1"/>
  <c r="U193" i="1"/>
  <c r="U188" i="1"/>
  <c r="U182" i="1"/>
  <c r="U177" i="1"/>
  <c r="U172" i="1"/>
  <c r="U166" i="1"/>
  <c r="U161" i="1"/>
  <c r="U156" i="1"/>
  <c r="U152" i="1"/>
  <c r="U148" i="1"/>
  <c r="U144" i="1"/>
  <c r="U140" i="1"/>
  <c r="U136" i="1"/>
  <c r="U132" i="1"/>
  <c r="U128" i="1"/>
  <c r="T250" i="1"/>
  <c r="T242" i="1"/>
  <c r="T234" i="1"/>
  <c r="T226" i="1"/>
  <c r="T218" i="1"/>
  <c r="T210" i="1"/>
  <c r="T202" i="1"/>
  <c r="T194" i="1"/>
  <c r="T186" i="1"/>
  <c r="T178" i="1"/>
  <c r="T170" i="1"/>
  <c r="T163" i="1"/>
  <c r="T158" i="1"/>
  <c r="T153" i="1"/>
  <c r="T147" i="1"/>
  <c r="T142" i="1"/>
  <c r="T137" i="1"/>
  <c r="T131" i="1"/>
  <c r="T126" i="1"/>
  <c r="T121" i="1"/>
  <c r="T115" i="1"/>
  <c r="T110" i="1"/>
  <c r="T105" i="1"/>
  <c r="T99" i="1"/>
  <c r="T94" i="1"/>
  <c r="T89" i="1"/>
  <c r="T83" i="1"/>
  <c r="T78" i="1"/>
  <c r="T73" i="1"/>
  <c r="T67" i="1"/>
  <c r="T62" i="1"/>
  <c r="T57" i="1"/>
  <c r="T51" i="1"/>
  <c r="T46" i="1"/>
  <c r="T41" i="1"/>
  <c r="T35" i="1"/>
  <c r="T30" i="1"/>
  <c r="T25" i="1"/>
  <c r="T19" i="1"/>
  <c r="T14" i="1"/>
  <c r="T9" i="1"/>
  <c r="U250" i="1"/>
  <c r="U245" i="1"/>
  <c r="U240" i="1"/>
  <c r="U234" i="1"/>
  <c r="U229" i="1"/>
  <c r="U224" i="1"/>
  <c r="U218" i="1"/>
  <c r="U213" i="1"/>
  <c r="U208" i="1"/>
  <c r="U202" i="1"/>
  <c r="U197" i="1"/>
  <c r="U192" i="1"/>
  <c r="U186" i="1"/>
  <c r="U181" i="1"/>
  <c r="U176" i="1"/>
  <c r="U170" i="1"/>
  <c r="U165" i="1"/>
  <c r="U160" i="1"/>
  <c r="U155" i="1"/>
  <c r="U151" i="1"/>
  <c r="U147" i="1"/>
  <c r="U143" i="1"/>
  <c r="U139" i="1"/>
  <c r="U135" i="1"/>
  <c r="U131" i="1"/>
  <c r="U127" i="1"/>
  <c r="U123" i="1"/>
  <c r="U119" i="1"/>
  <c r="U115" i="1"/>
  <c r="U111" i="1"/>
  <c r="U107" i="1"/>
  <c r="U103" i="1"/>
  <c r="U99" i="1"/>
  <c r="U95" i="1"/>
  <c r="U91" i="1"/>
  <c r="U87" i="1"/>
  <c r="U83" i="1"/>
  <c r="U79" i="1"/>
  <c r="U75" i="1"/>
  <c r="U71" i="1"/>
  <c r="U67" i="1"/>
  <c r="U63" i="1"/>
  <c r="U59" i="1"/>
  <c r="U55" i="1"/>
  <c r="T238" i="1"/>
  <c r="T222" i="1"/>
  <c r="T206" i="1"/>
  <c r="T190" i="1"/>
  <c r="T174" i="1"/>
  <c r="T161" i="1"/>
  <c r="T150" i="1"/>
  <c r="T139" i="1"/>
  <c r="T129" i="1"/>
  <c r="T118" i="1"/>
  <c r="T107" i="1"/>
  <c r="T97" i="1"/>
  <c r="T86" i="1"/>
  <c r="T75" i="1"/>
  <c r="T65" i="1"/>
  <c r="T54" i="1"/>
  <c r="T43" i="1"/>
  <c r="T33" i="1"/>
  <c r="T22" i="1"/>
  <c r="T11" i="1"/>
  <c r="U248" i="1"/>
  <c r="U237" i="1"/>
  <c r="U226" i="1"/>
  <c r="U216" i="1"/>
  <c r="U205" i="1"/>
  <c r="U194" i="1"/>
  <c r="U184" i="1"/>
  <c r="U173" i="1"/>
  <c r="U162" i="1"/>
  <c r="U153" i="1"/>
  <c r="U145" i="1"/>
  <c r="U137" i="1"/>
  <c r="U129" i="1"/>
  <c r="U122" i="1"/>
  <c r="U117" i="1"/>
  <c r="U112" i="1"/>
  <c r="U106" i="1"/>
  <c r="U101" i="1"/>
  <c r="U96" i="1"/>
  <c r="U90" i="1"/>
  <c r="U85" i="1"/>
  <c r="U80" i="1"/>
  <c r="U74" i="1"/>
  <c r="U69" i="1"/>
  <c r="U64" i="1"/>
  <c r="U58" i="1"/>
  <c r="U53" i="1"/>
  <c r="U49" i="1"/>
  <c r="U45" i="1"/>
  <c r="U41" i="1"/>
  <c r="U37" i="1"/>
  <c r="U33" i="1"/>
  <c r="U29" i="1"/>
  <c r="U25" i="1"/>
  <c r="U21" i="1"/>
  <c r="U17" i="1"/>
  <c r="U13" i="1"/>
  <c r="U9" i="1"/>
  <c r="U5" i="1"/>
  <c r="V248" i="1"/>
  <c r="V244" i="1"/>
  <c r="V240" i="1"/>
  <c r="V236" i="1"/>
  <c r="V232" i="1"/>
  <c r="V228" i="1"/>
  <c r="V224" i="1"/>
  <c r="V220" i="1"/>
  <c r="V216" i="1"/>
  <c r="V212" i="1"/>
  <c r="V208" i="1"/>
  <c r="V204" i="1"/>
  <c r="V200" i="1"/>
  <c r="V196" i="1"/>
  <c r="V192" i="1"/>
  <c r="V188" i="1"/>
  <c r="V184" i="1"/>
  <c r="V180" i="1"/>
  <c r="V176" i="1"/>
  <c r="V172" i="1"/>
  <c r="V168" i="1"/>
  <c r="V164" i="1"/>
  <c r="V160" i="1"/>
  <c r="V156" i="1"/>
  <c r="V152" i="1"/>
  <c r="V148" i="1"/>
  <c r="V144" i="1"/>
  <c r="V140" i="1"/>
  <c r="V136" i="1"/>
  <c r="V132" i="1"/>
  <c r="V128" i="1"/>
  <c r="V124" i="1"/>
  <c r="V120" i="1"/>
  <c r="V116" i="1"/>
  <c r="V112" i="1"/>
  <c r="V108" i="1"/>
  <c r="V104" i="1"/>
  <c r="V100" i="1"/>
  <c r="V96" i="1"/>
  <c r="V92" i="1"/>
  <c r="V88" i="1"/>
  <c r="V84" i="1"/>
  <c r="V80" i="1"/>
  <c r="V76" i="1"/>
  <c r="V72" i="1"/>
  <c r="V68" i="1"/>
  <c r="V64" i="1"/>
  <c r="V60" i="1"/>
  <c r="V56" i="1"/>
  <c r="V52" i="1"/>
  <c r="V48" i="1"/>
  <c r="V44" i="1"/>
  <c r="V40" i="1"/>
  <c r="V36" i="1"/>
  <c r="V32" i="1"/>
  <c r="V28" i="1"/>
  <c r="V24" i="1"/>
  <c r="V20" i="1"/>
  <c r="V16" i="1"/>
  <c r="V12" i="1"/>
  <c r="V8" i="1"/>
  <c r="D21" i="2"/>
  <c r="T102" i="1"/>
  <c r="T59" i="1"/>
  <c r="T38" i="1"/>
  <c r="T17" i="1"/>
  <c r="U242" i="1"/>
  <c r="U221" i="1"/>
  <c r="U200" i="1"/>
  <c r="U178" i="1"/>
  <c r="U157" i="1"/>
  <c r="U141" i="1"/>
  <c r="U133" i="1"/>
  <c r="U120" i="1"/>
  <c r="U114" i="1"/>
  <c r="U104" i="1"/>
  <c r="U98" i="1"/>
  <c r="U88" i="1"/>
  <c r="U77" i="1"/>
  <c r="U66" i="1"/>
  <c r="U56" i="1"/>
  <c r="U43" i="1"/>
  <c r="U35" i="1"/>
  <c r="U23" i="1"/>
  <c r="U7" i="1"/>
  <c r="V238" i="1"/>
  <c r="V222" i="1"/>
  <c r="V210" i="1"/>
  <c r="V194" i="1"/>
  <c r="T249" i="1"/>
  <c r="T233" i="1"/>
  <c r="T217" i="1"/>
  <c r="T201" i="1"/>
  <c r="T185" i="1"/>
  <c r="T169" i="1"/>
  <c r="T157" i="1"/>
  <c r="T146" i="1"/>
  <c r="T135" i="1"/>
  <c r="T125" i="1"/>
  <c r="T114" i="1"/>
  <c r="T103" i="1"/>
  <c r="T93" i="1"/>
  <c r="T82" i="1"/>
  <c r="T71" i="1"/>
  <c r="T61" i="1"/>
  <c r="T50" i="1"/>
  <c r="T39" i="1"/>
  <c r="T29" i="1"/>
  <c r="T18" i="1"/>
  <c r="T7" i="1"/>
  <c r="U244" i="1"/>
  <c r="U233" i="1"/>
  <c r="U222" i="1"/>
  <c r="U212" i="1"/>
  <c r="U201" i="1"/>
  <c r="U190" i="1"/>
  <c r="U180" i="1"/>
  <c r="U169" i="1"/>
  <c r="U158" i="1"/>
  <c r="U150" i="1"/>
  <c r="U142" i="1"/>
  <c r="U134" i="1"/>
  <c r="U126" i="1"/>
  <c r="U121" i="1"/>
  <c r="U116" i="1"/>
  <c r="U110" i="1"/>
  <c r="U105" i="1"/>
  <c r="U100" i="1"/>
  <c r="U94" i="1"/>
  <c r="U89" i="1"/>
  <c r="U84" i="1"/>
  <c r="U78" i="1"/>
  <c r="U73" i="1"/>
  <c r="U68" i="1"/>
  <c r="U62" i="1"/>
  <c r="U57" i="1"/>
  <c r="U52" i="1"/>
  <c r="U48" i="1"/>
  <c r="U44" i="1"/>
  <c r="U40" i="1"/>
  <c r="U36" i="1"/>
  <c r="U32" i="1"/>
  <c r="U28" i="1"/>
  <c r="U24" i="1"/>
  <c r="U20" i="1"/>
  <c r="U16" i="1"/>
  <c r="U12" i="1"/>
  <c r="U8" i="1"/>
  <c r="V251" i="1"/>
  <c r="V247" i="1"/>
  <c r="V243" i="1"/>
  <c r="V239" i="1"/>
  <c r="V235" i="1"/>
  <c r="V231" i="1"/>
  <c r="V227" i="1"/>
  <c r="V223" i="1"/>
  <c r="V219" i="1"/>
  <c r="V215" i="1"/>
  <c r="V211" i="1"/>
  <c r="V207" i="1"/>
  <c r="V203" i="1"/>
  <c r="V199" i="1"/>
  <c r="V195" i="1"/>
  <c r="V191" i="1"/>
  <c r="V187" i="1"/>
  <c r="V183" i="1"/>
  <c r="V179" i="1"/>
  <c r="V175" i="1"/>
  <c r="V171" i="1"/>
  <c r="V167" i="1"/>
  <c r="V163" i="1"/>
  <c r="V159" i="1"/>
  <c r="V155" i="1"/>
  <c r="V151" i="1"/>
  <c r="V147" i="1"/>
  <c r="V143" i="1"/>
  <c r="V139" i="1"/>
  <c r="V135" i="1"/>
  <c r="V131" i="1"/>
  <c r="V127" i="1"/>
  <c r="V123" i="1"/>
  <c r="V119" i="1"/>
  <c r="V115" i="1"/>
  <c r="V111" i="1"/>
  <c r="V107" i="1"/>
  <c r="V103" i="1"/>
  <c r="V99" i="1"/>
  <c r="V95" i="1"/>
  <c r="V91" i="1"/>
  <c r="V87" i="1"/>
  <c r="V83" i="1"/>
  <c r="V79" i="1"/>
  <c r="V75" i="1"/>
  <c r="V71" i="1"/>
  <c r="V67" i="1"/>
  <c r="V63" i="1"/>
  <c r="V59" i="1"/>
  <c r="V55" i="1"/>
  <c r="V51" i="1"/>
  <c r="V47" i="1"/>
  <c r="V43" i="1"/>
  <c r="V39" i="1"/>
  <c r="V35" i="1"/>
  <c r="V31" i="1"/>
  <c r="V27" i="1"/>
  <c r="V23" i="1"/>
  <c r="V19" i="1"/>
  <c r="V15" i="1"/>
  <c r="V11" i="1"/>
  <c r="V7" i="1"/>
  <c r="U4" i="1"/>
  <c r="J20" i="2" s="1"/>
  <c r="T246" i="1"/>
  <c r="T230" i="1"/>
  <c r="T214" i="1"/>
  <c r="T198" i="1"/>
  <c r="T182" i="1"/>
  <c r="T166" i="1"/>
  <c r="T155" i="1"/>
  <c r="T145" i="1"/>
  <c r="T134" i="1"/>
  <c r="T123" i="1"/>
  <c r="T113" i="1"/>
  <c r="T91" i="1"/>
  <c r="T81" i="1"/>
  <c r="T70" i="1"/>
  <c r="T49" i="1"/>
  <c r="T27" i="1"/>
  <c r="T6" i="1"/>
  <c r="U232" i="1"/>
  <c r="U210" i="1"/>
  <c r="U189" i="1"/>
  <c r="U168" i="1"/>
  <c r="U149" i="1"/>
  <c r="U125" i="1"/>
  <c r="U109" i="1"/>
  <c r="U93" i="1"/>
  <c r="U82" i="1"/>
  <c r="U72" i="1"/>
  <c r="U61" i="1"/>
  <c r="U51" i="1"/>
  <c r="U47" i="1"/>
  <c r="U39" i="1"/>
  <c r="U31" i="1"/>
  <c r="U27" i="1"/>
  <c r="U19" i="1"/>
  <c r="U15" i="1"/>
  <c r="U11" i="1"/>
  <c r="V250" i="1"/>
  <c r="V246" i="1"/>
  <c r="V242" i="1"/>
  <c r="V234" i="1"/>
  <c r="V230" i="1"/>
  <c r="V226" i="1"/>
  <c r="V218" i="1"/>
  <c r="V214" i="1"/>
  <c r="V206" i="1"/>
  <c r="V202" i="1"/>
  <c r="V198" i="1"/>
  <c r="V190" i="1"/>
  <c r="T193" i="1"/>
  <c r="T141" i="1"/>
  <c r="T98" i="1"/>
  <c r="T55" i="1"/>
  <c r="T13" i="1"/>
  <c r="U217" i="1"/>
  <c r="U174" i="1"/>
  <c r="U138" i="1"/>
  <c r="U113" i="1"/>
  <c r="U92" i="1"/>
  <c r="U70" i="1"/>
  <c r="U50" i="1"/>
  <c r="U34" i="1"/>
  <c r="U18" i="1"/>
  <c r="V249" i="1"/>
  <c r="V233" i="1"/>
  <c r="V217" i="1"/>
  <c r="V201" i="1"/>
  <c r="V186" i="1"/>
  <c r="V178" i="1"/>
  <c r="V170" i="1"/>
  <c r="V162" i="1"/>
  <c r="V154" i="1"/>
  <c r="V146" i="1"/>
  <c r="V138" i="1"/>
  <c r="V130" i="1"/>
  <c r="V122" i="1"/>
  <c r="V114" i="1"/>
  <c r="V106" i="1"/>
  <c r="V98" i="1"/>
  <c r="V90" i="1"/>
  <c r="V82" i="1"/>
  <c r="V74" i="1"/>
  <c r="V66" i="1"/>
  <c r="V58" i="1"/>
  <c r="V50" i="1"/>
  <c r="V42" i="1"/>
  <c r="V34" i="1"/>
  <c r="V26" i="1"/>
  <c r="V18" i="1"/>
  <c r="V10" i="1"/>
  <c r="V4" i="1"/>
  <c r="D20" i="2" s="1"/>
  <c r="V9" i="1"/>
  <c r="T225" i="1"/>
  <c r="T34" i="1"/>
  <c r="U196" i="1"/>
  <c r="U124" i="1"/>
  <c r="U81" i="1"/>
  <c r="U60" i="1"/>
  <c r="U26" i="1"/>
  <c r="V225" i="1"/>
  <c r="V193" i="1"/>
  <c r="V174" i="1"/>
  <c r="V158" i="1"/>
  <c r="V150" i="1"/>
  <c r="V142" i="1"/>
  <c r="V126" i="1"/>
  <c r="V118" i="1"/>
  <c r="V102" i="1"/>
  <c r="V86" i="1"/>
  <c r="V62" i="1"/>
  <c r="V46" i="1"/>
  <c r="V30" i="1"/>
  <c r="V14" i="1"/>
  <c r="U118" i="1"/>
  <c r="U54" i="1"/>
  <c r="U38" i="1"/>
  <c r="U22" i="1"/>
  <c r="U6" i="1"/>
  <c r="V237" i="1"/>
  <c r="V221" i="1"/>
  <c r="V205" i="1"/>
  <c r="V189" i="1"/>
  <c r="V181" i="1"/>
  <c r="V173" i="1"/>
  <c r="V165" i="1"/>
  <c r="V157" i="1"/>
  <c r="V149" i="1"/>
  <c r="V141" i="1"/>
  <c r="V133" i="1"/>
  <c r="V125" i="1"/>
  <c r="V117" i="1"/>
  <c r="V109" i="1"/>
  <c r="V101" i="1"/>
  <c r="V93" i="1"/>
  <c r="V85" i="1"/>
  <c r="V77" i="1"/>
  <c r="V69" i="1"/>
  <c r="V61" i="1"/>
  <c r="V45" i="1"/>
  <c r="V37" i="1"/>
  <c r="V21" i="1"/>
  <c r="V5" i="1"/>
  <c r="T241" i="1"/>
  <c r="T177" i="1"/>
  <c r="T130" i="1"/>
  <c r="T87" i="1"/>
  <c r="T45" i="1"/>
  <c r="U249" i="1"/>
  <c r="U206" i="1"/>
  <c r="U164" i="1"/>
  <c r="U130" i="1"/>
  <c r="U108" i="1"/>
  <c r="U86" i="1"/>
  <c r="U65" i="1"/>
  <c r="U46" i="1"/>
  <c r="U30" i="1"/>
  <c r="U14" i="1"/>
  <c r="V245" i="1"/>
  <c r="V229" i="1"/>
  <c r="V213" i="1"/>
  <c r="V197" i="1"/>
  <c r="V185" i="1"/>
  <c r="V177" i="1"/>
  <c r="V169" i="1"/>
  <c r="V161" i="1"/>
  <c r="V153" i="1"/>
  <c r="V145" i="1"/>
  <c r="V137" i="1"/>
  <c r="V129" i="1"/>
  <c r="V121" i="1"/>
  <c r="V113" i="1"/>
  <c r="V105" i="1"/>
  <c r="V97" i="1"/>
  <c r="V89" i="1"/>
  <c r="V81" i="1"/>
  <c r="V73" i="1"/>
  <c r="V65" i="1"/>
  <c r="V57" i="1"/>
  <c r="V49" i="1"/>
  <c r="V41" i="1"/>
  <c r="V33" i="1"/>
  <c r="V25" i="1"/>
  <c r="V17" i="1"/>
  <c r="T162" i="1"/>
  <c r="T119" i="1"/>
  <c r="T77" i="1"/>
  <c r="U238" i="1"/>
  <c r="U154" i="1"/>
  <c r="U102" i="1"/>
  <c r="U42" i="1"/>
  <c r="U10" i="1"/>
  <c r="V241" i="1"/>
  <c r="V209" i="1"/>
  <c r="V182" i="1"/>
  <c r="V166" i="1"/>
  <c r="V134" i="1"/>
  <c r="V110" i="1"/>
  <c r="V94" i="1"/>
  <c r="V78" i="1"/>
  <c r="V70" i="1"/>
  <c r="V54" i="1"/>
  <c r="V38" i="1"/>
  <c r="V22" i="1"/>
  <c r="V6" i="1"/>
  <c r="T209" i="1"/>
  <c r="T151" i="1"/>
  <c r="T109" i="1"/>
  <c r="T66" i="1"/>
  <c r="T23" i="1"/>
  <c r="U228" i="1"/>
  <c r="U185" i="1"/>
  <c r="U146" i="1"/>
  <c r="U97" i="1"/>
  <c r="U76" i="1"/>
  <c r="V53" i="1"/>
  <c r="V29" i="1"/>
  <c r="V13" i="1"/>
</calcChain>
</file>

<file path=xl/sharedStrings.xml><?xml version="1.0" encoding="utf-8"?>
<sst xmlns="http://schemas.openxmlformats.org/spreadsheetml/2006/main" count="1391" uniqueCount="742">
  <si>
    <t>FOLIO DE CÉDULA</t>
  </si>
  <si>
    <t>NOMBRE DEL REPRESENTANTE LEGAL</t>
  </si>
  <si>
    <t>RFC</t>
  </si>
  <si>
    <t>CALLE</t>
  </si>
  <si>
    <t>NUMERO</t>
  </si>
  <si>
    <t>COLONIA</t>
  </si>
  <si>
    <t>C.P.</t>
  </si>
  <si>
    <t>ESTADO</t>
  </si>
  <si>
    <t>TELEFONO FIJO</t>
  </si>
  <si>
    <t>TELEFONO CELULAR</t>
  </si>
  <si>
    <t xml:space="preserve">E MAIL </t>
  </si>
  <si>
    <t>SECTOR</t>
  </si>
  <si>
    <t>BANCO SOLICITADO</t>
  </si>
  <si>
    <t>ESTATUS BANCO</t>
  </si>
  <si>
    <t>OBSERVACIONES</t>
  </si>
  <si>
    <t>MONTO AUTORIZADO</t>
  </si>
  <si>
    <t>FECHA DE ULTIMO REPORTE</t>
  </si>
  <si>
    <t>CONSECUTIVO</t>
  </si>
  <si>
    <t>REGIMEN FISCAL</t>
  </si>
  <si>
    <t>CODIGO POSTAL</t>
  </si>
  <si>
    <t>NUMERO DE EMPLEADOS  MUJERES</t>
  </si>
  <si>
    <t>NUMERO DE EMPLEADOS HOMBRES</t>
  </si>
  <si>
    <t>TOTAL EMPLEADOS</t>
  </si>
  <si>
    <t>INDUSTRIA</t>
  </si>
  <si>
    <t>VENTAS ANUALES MDP (ULTIMO EJERCICIO FISCAL)</t>
  </si>
  <si>
    <t>HSBC</t>
  </si>
  <si>
    <t>Folio</t>
  </si>
  <si>
    <t>DATOS GENERALES</t>
  </si>
  <si>
    <t>DOMICILIO FISCAL</t>
  </si>
  <si>
    <t>Calle</t>
  </si>
  <si>
    <t>Número</t>
  </si>
  <si>
    <t>Colonia</t>
  </si>
  <si>
    <t>Estado</t>
  </si>
  <si>
    <t>Teléfono</t>
  </si>
  <si>
    <t>Celular</t>
  </si>
  <si>
    <t>Correo electrónico</t>
  </si>
  <si>
    <t>DATOS ECONÓMICOS</t>
  </si>
  <si>
    <t>Total Empleados</t>
  </si>
  <si>
    <t>Mujeres</t>
  </si>
  <si>
    <t>Hombres</t>
  </si>
  <si>
    <t>Destino del crédito:</t>
  </si>
  <si>
    <t>¿ El Local es ?</t>
  </si>
  <si>
    <t>Cuenta con: (seleccionar)</t>
  </si>
  <si>
    <t>Breve descripción de las necesidades financieras de la empresa:</t>
  </si>
  <si>
    <t>Monto del crédito solicitado:</t>
  </si>
  <si>
    <t>Banco solicitado por la Empresa:</t>
  </si>
  <si>
    <t xml:space="preserve">FORMATO DE VALIDACIÓN </t>
  </si>
  <si>
    <t>FECHA DE VALIDACIÓN</t>
  </si>
  <si>
    <t>Nombre de la empresa</t>
  </si>
  <si>
    <t>Fijo</t>
  </si>
  <si>
    <t>Nombre del Representante Legal</t>
  </si>
  <si>
    <t>FECHA DE CAPTURA DE CEDULA</t>
  </si>
  <si>
    <t>Ventas Anuales (Último Ejercicio Completo):</t>
  </si>
  <si>
    <t>Fecha de captura de cédula</t>
  </si>
  <si>
    <t>CAPITAL DE TRABAJO</t>
  </si>
  <si>
    <t>DESTINO DEL CREDITO</t>
  </si>
  <si>
    <t>EL LOCAL ES</t>
  </si>
  <si>
    <t>PROPIO</t>
  </si>
  <si>
    <t>INFORMACION FINANCIERA DE LA EMPRESA</t>
  </si>
  <si>
    <t>FECHA DE VALIDACION DE CÉDULA</t>
  </si>
  <si>
    <t>PERSONA MORAL</t>
  </si>
  <si>
    <t>PERSONA FISICA CON ACTIVIDAD EMPRESARIAL (PFAE)</t>
  </si>
  <si>
    <t>REGIMEN DE INCORPORACION FISCAL  (RIF)</t>
  </si>
  <si>
    <t>Género de la persona física o del representante legal de la empresa</t>
  </si>
  <si>
    <t>MASCULINO</t>
  </si>
  <si>
    <t>FEMENINO</t>
  </si>
  <si>
    <t>COMERCIO</t>
  </si>
  <si>
    <t>SERVICIOS</t>
  </si>
  <si>
    <t>RENTADO</t>
  </si>
  <si>
    <t>PRESTADO</t>
  </si>
  <si>
    <t>ESTADOS DE CUENTA BANCARIOS</t>
  </si>
  <si>
    <t>ESTADOS FINANCIEROS</t>
  </si>
  <si>
    <t>ESTADOS DE CUENTA BANCARIOS Y ESTADOS FINANCIEROS</t>
  </si>
  <si>
    <t>CDMX-IZT-IND-001</t>
  </si>
  <si>
    <t>CDMX-XOCH-COM-001</t>
  </si>
  <si>
    <t>LOGOS</t>
  </si>
  <si>
    <t>BOLSA</t>
  </si>
  <si>
    <t>2 2BOLSA CEDULA</t>
  </si>
  <si>
    <t>BASE DE DATOS</t>
  </si>
  <si>
    <t>DISEÑO DE FLYER ELECTRONICO</t>
  </si>
  <si>
    <t xml:space="preserve">PROMOVER LOS KIOSKOS VIRTUALES </t>
  </si>
  <si>
    <t>CAMPAÑA DE MAIINF CON PROVEEDORES AFILIADOA A CADENAS EN LOS DOS ULTIMOS AÑOS</t>
  </si>
  <si>
    <t>Y CAMAÑA TELEFONICA.</t>
  </si>
  <si>
    <t>SALVADOR MUSELEM</t>
  </si>
  <si>
    <t>Correo, formato de solicitud</t>
  </si>
  <si>
    <t>BBVA</t>
  </si>
  <si>
    <t>1 BOLSA, CENSO+M3:P23M3:R23M3:P23</t>
  </si>
  <si>
    <t>Textil y confección</t>
  </si>
  <si>
    <t>Cuero, piel y calzado</t>
  </si>
  <si>
    <t>Piezas de Plástico</t>
  </si>
  <si>
    <t>Equipo Médico</t>
  </si>
  <si>
    <t>Farmacéutico</t>
  </si>
  <si>
    <t>Moldeo de piezas</t>
  </si>
  <si>
    <t>Productos metálicos</t>
  </si>
  <si>
    <t>Eléctrico e Iluminación</t>
  </si>
  <si>
    <t>Automotriz</t>
  </si>
  <si>
    <t>Motores y Turbinas</t>
  </si>
  <si>
    <t>Autopartes</t>
  </si>
  <si>
    <t>Industria Digital</t>
  </si>
  <si>
    <t xml:space="preserve">Robótica </t>
  </si>
  <si>
    <t xml:space="preserve">Aeroespacial </t>
  </si>
  <si>
    <t>Nanotecnología</t>
  </si>
  <si>
    <t>Biotecnología</t>
  </si>
  <si>
    <t>Energía Limpias</t>
  </si>
  <si>
    <t>Dispositivos Médicos</t>
  </si>
  <si>
    <t>Bienes de Capital</t>
  </si>
  <si>
    <t>Equipo de Comunicación</t>
  </si>
  <si>
    <t>Equipo de Audio y Video</t>
  </si>
  <si>
    <t>Fabricación de productos farmacéuticos</t>
  </si>
  <si>
    <t>Servicios corporativos</t>
  </si>
  <si>
    <t>Servicios recreativos/entretenimiento</t>
  </si>
  <si>
    <t>Servicios de salud y asistencia social</t>
  </si>
  <si>
    <t>Servicios financieros y de seguros</t>
  </si>
  <si>
    <t>Servicios de apoyo a negocios</t>
  </si>
  <si>
    <t>Transportes, correos y almacenamiento</t>
  </si>
  <si>
    <t>Servicios profesionales, científicos y técnicos</t>
  </si>
  <si>
    <t>Molienda de granos y de semillas y obtención de aceites y grasas</t>
  </si>
  <si>
    <r>
      <rPr>
        <sz val="7"/>
        <color theme="1"/>
        <rFont val="Times New Roman"/>
        <family val="1"/>
      </rPr>
      <t xml:space="preserve"> </t>
    </r>
    <r>
      <rPr>
        <sz val="9"/>
        <color theme="1"/>
        <rFont val="Arial"/>
        <family val="2"/>
      </rPr>
      <t>Elaboración de azúcares, chocolates, dulces y similares</t>
    </r>
  </si>
  <si>
    <t>Elaboración de productos de panadería y tortillas</t>
  </si>
  <si>
    <t>Otras industrias alimentarias</t>
  </si>
  <si>
    <t>Elaboración de alimentos para animales</t>
  </si>
  <si>
    <t>Fabricación de jabones, limpiadores y preparaciones de tocador</t>
  </si>
  <si>
    <t>Fabricación de pinturas, recubrimientos y adhesivos</t>
  </si>
  <si>
    <t>Fabricación de productos químicos básicos</t>
  </si>
  <si>
    <t>Fabricación de otros productos químicos</t>
  </si>
  <si>
    <t>Fabricación de resinas y hules sintéticos, y fibras químicas</t>
  </si>
  <si>
    <t>Fabricación de fertilizantes, pesticidas y otros agroquímicos</t>
  </si>
  <si>
    <t>Fabricación de otro equipo de transporte</t>
  </si>
  <si>
    <t>Impresión e industrias conexas</t>
  </si>
  <si>
    <t>Fabricación de muebles, excepto de oficina y estantería</t>
  </si>
  <si>
    <t>Fabricación de muebles de oficina y estantería</t>
  </si>
  <si>
    <t>Industria de las bebidas</t>
  </si>
  <si>
    <t>Fabricación de productos de cartón y papel</t>
  </si>
  <si>
    <t>PRIORITARIO</t>
  </si>
  <si>
    <r>
      <rPr>
        <b/>
        <sz val="7"/>
        <color rgb="FF0C5433"/>
        <rFont val="Times New Roman"/>
        <family val="1"/>
      </rPr>
      <t xml:space="preserve"> </t>
    </r>
    <r>
      <rPr>
        <b/>
        <sz val="11"/>
        <color theme="1"/>
        <rFont val="Arial"/>
        <family val="2"/>
      </rPr>
      <t>Información en medios masivos</t>
    </r>
  </si>
  <si>
    <t>Otros</t>
  </si>
  <si>
    <t>SUBSECTOR</t>
  </si>
  <si>
    <t>ACTIVO FIJO</t>
  </si>
  <si>
    <t>NOMENCLATURA</t>
  </si>
  <si>
    <t>CDMX-ALO-IND-001</t>
  </si>
  <si>
    <t>CDMX-BEJ-IND-001</t>
  </si>
  <si>
    <t>CDMX-MAC-IND-001</t>
  </si>
  <si>
    <t>CDMX-IXT-IND-001</t>
  </si>
  <si>
    <t>CDMX-COY-IND-001</t>
  </si>
  <si>
    <t>CDMX-TLP-IND-001</t>
  </si>
  <si>
    <t>CDMX-TLA-IND-001</t>
  </si>
  <si>
    <t>CDMX-MIH-IND-001</t>
  </si>
  <si>
    <t>CDMX-VEC-IND-001</t>
  </si>
  <si>
    <t>CDMX-CUA-IND-001</t>
  </si>
  <si>
    <t>CDMX-AZC-IND-001</t>
  </si>
  <si>
    <t>CDMX-GAM-IND-001</t>
  </si>
  <si>
    <t>CDMX-XOC-IND-001</t>
  </si>
  <si>
    <t>CDMX-CUJ-IND-001</t>
  </si>
  <si>
    <t>CDMX-MIL-IND-001</t>
  </si>
  <si>
    <t>CDMX-ALO-COM-001</t>
  </si>
  <si>
    <t>CDMX-BEJ-COM-001</t>
  </si>
  <si>
    <t>CDMX-MAC-COM-001</t>
  </si>
  <si>
    <t>CDMX-IZT-COM-001</t>
  </si>
  <si>
    <t>CDMX-IXT-COM-001</t>
  </si>
  <si>
    <t>CDMX-COY-COM-001</t>
  </si>
  <si>
    <t>CDMX-TLP-COM-001</t>
  </si>
  <si>
    <t>CDMX-TLA-COM-001</t>
  </si>
  <si>
    <t>CDMX-MIH-COM-001</t>
  </si>
  <si>
    <t>CDMX-VEC-COM-001</t>
  </si>
  <si>
    <t>CDMX-CUA-COM-001</t>
  </si>
  <si>
    <t>CDMX-AZC-COM-001</t>
  </si>
  <si>
    <t>CDMX-GAM-COM-001</t>
  </si>
  <si>
    <t>CDMX-XOC-COM-001</t>
  </si>
  <si>
    <t>CDMX-CUJ-COM-001</t>
  </si>
  <si>
    <t>CDMX-MIL-COM-001</t>
  </si>
  <si>
    <t>CDMX-ALO-SER-001</t>
  </si>
  <si>
    <t>CDMX-BEJ-SER-001</t>
  </si>
  <si>
    <t>CDMX-MAC-SER-001</t>
  </si>
  <si>
    <t>CDMX-IZT-SER-001</t>
  </si>
  <si>
    <t>CDMX-IXT-SER-001</t>
  </si>
  <si>
    <t>CDMX-COY-SER-001</t>
  </si>
  <si>
    <t>CDMX-TLP-SER-001</t>
  </si>
  <si>
    <t>CDMX-TLA-SER-001</t>
  </si>
  <si>
    <t>CDMX-MIH-SER-001</t>
  </si>
  <si>
    <t>CDMX-VEC-SER-001</t>
  </si>
  <si>
    <t>CDMX-CUA-SER-001</t>
  </si>
  <si>
    <t>CDMX-AZC-SER-001</t>
  </si>
  <si>
    <t>CDMX-GAM-SER-001</t>
  </si>
  <si>
    <t>CDMX-XOC-SER-001</t>
  </si>
  <si>
    <t>CDMX-CUJ-SER-001</t>
  </si>
  <si>
    <t>CDMX-MIL-SER-001</t>
  </si>
  <si>
    <t>NOMBRE O RAZÓN SOCIAL</t>
  </si>
  <si>
    <t>GENERO DEL SOLICITANTE O REPRESENTANTE LEGAL</t>
  </si>
  <si>
    <t>MONTO REGISTRADO EN GARANTIAS</t>
  </si>
  <si>
    <t>FECHA DE REGISTRO GTIAS</t>
  </si>
  <si>
    <t>BANCO EN GTIAS</t>
  </si>
  <si>
    <t>MONTO DISPUESTO</t>
  </si>
  <si>
    <t>BANCO</t>
  </si>
  <si>
    <t>DESCRIPCIÓN DEL PROGRAMA EN GARANTÍAS</t>
  </si>
  <si>
    <t>Logo_fondeso__compacto_gris.png</t>
  </si>
  <si>
    <t>Logo_Gobierno_Ciudad_de_Mexico_horizontal_color.png</t>
  </si>
  <si>
    <t>RAMO</t>
  </si>
  <si>
    <t>Maquinado de piezas y fabricación de tornillos</t>
  </si>
  <si>
    <t>NIVEL 2</t>
  </si>
  <si>
    <t>NIVEL 3</t>
  </si>
  <si>
    <t>NIVEL 4</t>
  </si>
  <si>
    <t xml:space="preserve"> ACTIVIDAD ECONÓMICA</t>
  </si>
  <si>
    <t>NIVEL 1</t>
  </si>
  <si>
    <t>31-34 INDUSTRIAS MANUFACTURERAS</t>
  </si>
  <si>
    <t>31-35 INDUSTRIAS MANUFACTURERAS</t>
  </si>
  <si>
    <t>31-36 INDUSTRIAS MANUFACTURERAS</t>
  </si>
  <si>
    <t>31-37 INDUSTRIAS MANUFACTURERAS</t>
  </si>
  <si>
    <t>31-38 INDUSTRIAS MANUFACTURERAS</t>
  </si>
  <si>
    <t>31-39 INDUSTRIAS MANUFACTURERAS</t>
  </si>
  <si>
    <t>31-40 INDUSTRIAS MANUFACTURERAS</t>
  </si>
  <si>
    <t>31-41 INDUSTRIAS MANUFACTURERAS</t>
  </si>
  <si>
    <t>31-42 INDUSTRIAS MANUFACTURERAS</t>
  </si>
  <si>
    <t>31-44 INDUSTRIAS MANUFACTURERAS</t>
  </si>
  <si>
    <t>31-45 INDUSTRIAS MANUFACTURERAS</t>
  </si>
  <si>
    <t>31-47 INDUSTRIAS MANUFACTURERAS</t>
  </si>
  <si>
    <t>31-48 INDUSTRIAS MANUFACTURERAS</t>
  </si>
  <si>
    <t>31-49 INDUSTRIAS MANUFACTURERAS</t>
  </si>
  <si>
    <t>31-51 INDUSTRIAS MANUFACTURERAS</t>
  </si>
  <si>
    <t>31-52 INDUSTRIAS MANUFACTURERAS</t>
  </si>
  <si>
    <t>31-54 INDUSTRIAS MANUFACTURERAS</t>
  </si>
  <si>
    <t>31-55 INDUSTRIAS MANUFACTURERAS</t>
  </si>
  <si>
    <t>31-56 INDUSTRIAS MANUFACTURERAS</t>
  </si>
  <si>
    <t>31-58 INDUSTRIAS MANUFACTURERAS</t>
  </si>
  <si>
    <t>31-59 INDUSTRIAS MANUFACTURERAS</t>
  </si>
  <si>
    <t>31-60 INDUSTRIAS MANUFACTURERAS</t>
  </si>
  <si>
    <t>31-62 INDUSTRIAS MANUFACTURERAS</t>
  </si>
  <si>
    <t>31-63 INDUSTRIAS MANUFACTURERAS</t>
  </si>
  <si>
    <t>31-64 INDUSTRIAS MANUFACTURERAS</t>
  </si>
  <si>
    <t>31-66 INDUSTRIAS MANUFACTURERAS</t>
  </si>
  <si>
    <t>31-67 INDUSTRIAS MANUFACTURERAS</t>
  </si>
  <si>
    <t>31-69 INDUSTRIAS MANUFACTURERAS</t>
  </si>
  <si>
    <t>31-71 INDUSTRIAS MANUFACTURERAS</t>
  </si>
  <si>
    <t>31-73 INDUSTRIAS MANUFACTURERAS</t>
  </si>
  <si>
    <t>31-74 INDUSTRIAS MANUFACTURERAS</t>
  </si>
  <si>
    <t>31-75 INDUSTRIAS MANUFACTURERAS</t>
  </si>
  <si>
    <t>31-76 INDUSTRIAS MANUFACTURERAS</t>
  </si>
  <si>
    <t>31-77 INDUSTRIAS MANUFACTURERAS</t>
  </si>
  <si>
    <t>31-78 INDUSTRIAS MANUFACTURERAS</t>
  </si>
  <si>
    <t>31-79 INDUSTRIAS MANUFACTURERAS</t>
  </si>
  <si>
    <t>31-81 INDUSTRIAS MANUFACTURERAS</t>
  </si>
  <si>
    <t>31-82 INDUSTRIAS MANUFACTURERAS</t>
  </si>
  <si>
    <t>31-84 INDUSTRIAS MANUFACTURERAS</t>
  </si>
  <si>
    <t>31-85 INDUSTRIAS MANUFACTURERAS</t>
  </si>
  <si>
    <t>31-86 INDUSTRIAS MANUFACTURERAS</t>
  </si>
  <si>
    <t>31-87 INDUSTRIAS MANUFACTURERAS</t>
  </si>
  <si>
    <t>31-88 INDUSTRIAS MANUFACTURERAS</t>
  </si>
  <si>
    <t>31-90 INDUSTRIAS MANUFACTURERAS</t>
  </si>
  <si>
    <t>31-91 INDUSTRIAS MANUFACTURERAS</t>
  </si>
  <si>
    <t>31-92 INDUSTRIAS MANUFACTURERAS</t>
  </si>
  <si>
    <t>31-93 INDUSTRIAS MANUFACTURERAS</t>
  </si>
  <si>
    <t>31-94 INDUSTRIAS MANUFACTURERAS</t>
  </si>
  <si>
    <t>31-96 INDUSTRIAS MANUFACTURERAS</t>
  </si>
  <si>
    <t>31-97 INDUSTRIAS MANUFACTURERAS</t>
  </si>
  <si>
    <t>31-98 INDUSTRIAS MANUFACTURERAS</t>
  </si>
  <si>
    <t>31-99 INDUSTRIAS MANUFACTURERAS</t>
  </si>
  <si>
    <t>31-100 INDUSTRIAS MANUFACTURERAS</t>
  </si>
  <si>
    <t>31-101 INDUSTRIAS MANUFACTURERAS</t>
  </si>
  <si>
    <t>31-102 INDUSTRIAS MANUFACTURERAS</t>
  </si>
  <si>
    <t>31-103 INDUSTRIAS MANUFACTURERAS</t>
  </si>
  <si>
    <t>31-104 INDUSTRIAS MANUFACTURERAS</t>
  </si>
  <si>
    <t>31-106 INDUSTRIAS MANUFACTURERAS</t>
  </si>
  <si>
    <t>31-107 INDUSTRIAS MANUFACTURERAS</t>
  </si>
  <si>
    <t>31-108 INDUSTRIAS MANUFACTURERAS</t>
  </si>
  <si>
    <t>31-109 INDUSTRIAS MANUFACTURERAS</t>
  </si>
  <si>
    <t>31-110 INDUSTRIAS MANUFACTURERAS</t>
  </si>
  <si>
    <t>31-111 INDUSTRIAS MANUFACTURERAS</t>
  </si>
  <si>
    <t>31-112 INDUSTRIAS MANUFACTURERAS</t>
  </si>
  <si>
    <t>31-114 INDUSTRIAS MANUFACTURERAS</t>
  </si>
  <si>
    <t>31-115 INDUSTRIAS MANUFACTURERAS</t>
  </si>
  <si>
    <t>31-116 INDUSTRIAS MANUFACTURERAS</t>
  </si>
  <si>
    <t>31-117 INDUSTRIAS MANUFACTURERAS</t>
  </si>
  <si>
    <t>31-118 INDUSTRIAS MANUFACTURERAS</t>
  </si>
  <si>
    <t>31-119 INDUSTRIAS MANUFACTURERAS</t>
  </si>
  <si>
    <t>31-121 INDUSTRIAS MANUFACTURERAS</t>
  </si>
  <si>
    <t>31-122 INDUSTRIAS MANUFACTURERAS</t>
  </si>
  <si>
    <t>31-123 INDUSTRIAS MANUFACTURERAS</t>
  </si>
  <si>
    <t>31-124 INDUSTRIAS MANUFACTURERAS</t>
  </si>
  <si>
    <t>31-126 INDUSTRIAS MANUFACTURERAS</t>
  </si>
  <si>
    <t>31-127 INDUSTRIAS MANUFACTURERAS</t>
  </si>
  <si>
    <t>31-128 INDUSTRIAS MANUFACTURERAS</t>
  </si>
  <si>
    <t>31-129 INDUSTRIAS MANUFACTURERAS</t>
  </si>
  <si>
    <t>31-130 INDUSTRIAS MANUFACTURERAS</t>
  </si>
  <si>
    <t>31-131 INDUSTRIAS MANUFACTURERAS</t>
  </si>
  <si>
    <t>31-132 INDUSTRIAS MANUFACTURERAS</t>
  </si>
  <si>
    <t>31-134 INDUSTRIAS MANUFACTURERAS</t>
  </si>
  <si>
    <t>31-135 INDUSTRIAS MANUFACTURERAS</t>
  </si>
  <si>
    <t>31-136 INDUSTRIAS MANUFACTURERAS</t>
  </si>
  <si>
    <t>339 OTRAS INDUSTRIAS MANUFACTURERAS</t>
  </si>
  <si>
    <t>311 INDUSTRIA ALIMENTARIA</t>
  </si>
  <si>
    <t>312 INDUSTRIA DE LAS BEBIDAS Y DEL TABACO</t>
  </si>
  <si>
    <t>313 FABRICACIÓN DE INSUMOS TEXTILES Y ACABADOS TEXTILES</t>
  </si>
  <si>
    <t>314 FABRICACIÓN DE PRODUCTOS TEXTILES, EXCEPTO PRENDAS DE VESTIR</t>
  </si>
  <si>
    <t xml:space="preserve">315 FABRICACIÓN DE PRENDAS DE VESTIR </t>
  </si>
  <si>
    <t>316 CURTIDO Y ACABADO DE CUERO Y PIEL, Y FABRICACIÓN DE PRODUCTOS DE CUERO, PIEL Y MATERIALES SUCEDANEOS</t>
  </si>
  <si>
    <t>321 INDUSTRIA DE LA MADERA</t>
  </si>
  <si>
    <t>322 INDUSTRIA DEL PAPEL</t>
  </si>
  <si>
    <t>323 IMPRESIÓN E INDUSTRIAS CONEXAS</t>
  </si>
  <si>
    <t>324 FABRICACIÓN DE PRODUCTOS DERIVADOS DL PETRÓLEO Y CARBÓN</t>
  </si>
  <si>
    <t>325 INDUSTRIA QUÍMICA</t>
  </si>
  <si>
    <t>326 INDUSTRIA DEL PLÁSTICO Y DEL HULE</t>
  </si>
  <si>
    <t>327 FABRICACIÓN DE PRODUCTOS A BASE DE MINERALES NO METÁLICOS</t>
  </si>
  <si>
    <t>331 INDUSTRIAS METÁLICAS BÁSICAS</t>
  </si>
  <si>
    <t>332 FABRICACIÓN DE PRODUCTOS METÁLICOS</t>
  </si>
  <si>
    <t xml:space="preserve">333 FABRICACIÓN DE MAQUINARIA Y EQUIPO </t>
  </si>
  <si>
    <t>334 FABRICACIÓN DE EQUIPO DE COMPUTACIÓN, COMUNICACIÓN, MEDICIÓN Y DE OTROS EQUIPOS, COMPONENTES Y ACCESORIOS ELECTRÓNICOS</t>
  </si>
  <si>
    <t>335 FABRICACIÓN DE ACCESORIOS, APARATOS ELÉCTRICOS Y EQUIPO DE GENERACIÓN DE ENERGÍA ELÉCTRICA</t>
  </si>
  <si>
    <t>336 FABRICACIÓN DE EQUIPO DE TRANSPORTE</t>
  </si>
  <si>
    <t>337 FABRICACIÓN DE MUEBLES, COLCHONES Y PERSIANAS</t>
  </si>
  <si>
    <t>3111 Elaboración de alimentos para animales</t>
  </si>
  <si>
    <t>3112 Molienda de granos y de semillas y obtención de aceites y grasas</t>
  </si>
  <si>
    <t>3113 Elaboración de azúcares, chocolates, dulces y similares</t>
  </si>
  <si>
    <t>3114 Conservación de frutas, verduras, guisos y otros alimentos preparados</t>
  </si>
  <si>
    <t>3115 Elaboración de productos lácteos</t>
  </si>
  <si>
    <t xml:space="preserve">3116 Matanza, empacado y procesamiento de carne de ganado, aves y otros animales comestibles </t>
  </si>
  <si>
    <t>3117 Preparación y envasado de pescados y mariscos</t>
  </si>
  <si>
    <t>3118 Elaboración de productos de panadería y tortillas</t>
  </si>
  <si>
    <t>3119 Otras industrias alimentarias</t>
  </si>
  <si>
    <t>3121 Industria de las bebidas</t>
  </si>
  <si>
    <t>3122 Industria del tabaco</t>
  </si>
  <si>
    <t>3131 Preparación e hilado de fibras textiles, y fabricación de hilos</t>
  </si>
  <si>
    <t>3132 Fabricación de telas</t>
  </si>
  <si>
    <t>3133 Acabado de productos textiles y fabricación de telas recubiertas</t>
  </si>
  <si>
    <t>3141 Confección de alfombras, blancos y similares</t>
  </si>
  <si>
    <t>3149 Fabricación de otros productos textiles, excepto prendas de vestir</t>
  </si>
  <si>
    <t>3151 Fabricación de prendas de vestir de tejido de punto</t>
  </si>
  <si>
    <t>3152 Confección de prendas de vestir</t>
  </si>
  <si>
    <t>3159 Confección de accesorios de vestir y otras prendas de vestir no clasificados en otra parte</t>
  </si>
  <si>
    <t>3161 Curtido y acabado de cuero y piel</t>
  </si>
  <si>
    <t>3162 Fabricación de calzado</t>
  </si>
  <si>
    <t>3169 Fabricación de otros productos de cuero, piel y materiales sucedáneos</t>
  </si>
  <si>
    <t>3211 Aserrado y conservación de la madera</t>
  </si>
  <si>
    <t>3212 Fabricación de laminados y aglutinados de madera</t>
  </si>
  <si>
    <t>3219 Fabricación de otros productos de madera</t>
  </si>
  <si>
    <t>3221 Fabricación de pulpa, papel y cartón</t>
  </si>
  <si>
    <t>3222 Fabricación de productos de cartón y papel</t>
  </si>
  <si>
    <t>3231 Impresión e industrias conexas</t>
  </si>
  <si>
    <t>3241 Fabricación de productos derivados del petróleo y del carbón</t>
  </si>
  <si>
    <t>3251 Fabricación de productos químicos básicos</t>
  </si>
  <si>
    <t>3252 Fabricación de resinas y hules sintéticos, y fibras químicas</t>
  </si>
  <si>
    <t>3253 Fabricación de fertilizantes, pesticidas y otros agroquímicos</t>
  </si>
  <si>
    <t>3254 Fabricación de productos farmacéuticos</t>
  </si>
  <si>
    <t>3255 Fabricación de pinturas, recubrimientos y adhesivos</t>
  </si>
  <si>
    <t>3256 Fabricación de jabones, limpiadores y preparaciones de tocador</t>
  </si>
  <si>
    <t>3259 Fabricación de otros productos químicos</t>
  </si>
  <si>
    <t>3261 Fabricación de productos de plástico</t>
  </si>
  <si>
    <t>3262 Fabricación de productos de hule</t>
  </si>
  <si>
    <t>3271 Fabricación de productos a base de arcillas y minerales refractarios</t>
  </si>
  <si>
    <t>3272 Fabricación de vidrio y productos de vidrio</t>
  </si>
  <si>
    <t>3273 Fabricación de cemento y productos de concreto</t>
  </si>
  <si>
    <t>3274 Fabricación de cal, yeso y productos de yeso</t>
  </si>
  <si>
    <t>3279 Fabricación de otros productos a base de minerales no metálicos</t>
  </si>
  <si>
    <t>3311 Industria básica del hierro y del acero</t>
  </si>
  <si>
    <t>3312 Fabricación de productos de hierro y acero</t>
  </si>
  <si>
    <t>3313 Industria básica del aluminio</t>
  </si>
  <si>
    <t>3314 Industrias de metales no ferrosos, excepto aluminio</t>
  </si>
  <si>
    <t>3315 Moldeo por fundición de piezas metálicas</t>
  </si>
  <si>
    <t>3321 Fabricación de productos metálicos forjados y troquelados</t>
  </si>
  <si>
    <t>3322 Fabricación de herramientas de mano sin motor y utensilios de cocina metálicos</t>
  </si>
  <si>
    <t>3323 Fabricación de estructuras metálicas y productos de herrería</t>
  </si>
  <si>
    <t>3324 Fabricación de calderas, tanques y envases metálicos</t>
  </si>
  <si>
    <t>3325 Fabricación de herrajes y cerraduras</t>
  </si>
  <si>
    <t>3326 Fabricación de alambre, productos de alambre y resortes</t>
  </si>
  <si>
    <t>3327 Maquinado de piezas y fabricación de tornillos</t>
  </si>
  <si>
    <t>3328 Recubrimientos y terminados metálicos</t>
  </si>
  <si>
    <t>3329 Fabricación de otros productos metálicos</t>
  </si>
  <si>
    <t>3331 Fabricación de maquinaria y equipo agropecuario, para la construcción y para la industria extractiva</t>
  </si>
  <si>
    <t>3332 Fabricación de maquinaria y equipo para las industrias manufactureras, excepto la metalmecánica</t>
  </si>
  <si>
    <t>3333 Fabricación de maquinaria y equipo para el comercio y los servicios</t>
  </si>
  <si>
    <t>3334 Fabricación de equipo de aire acondicionado, calefacción, y de refrigeración industrial y comercial</t>
  </si>
  <si>
    <t>3335 Fabricación de maquinaria y equipo para la industria metalmecánica</t>
  </si>
  <si>
    <t>3336 Fabricación de motores de combustión interna, turbinas y transmisiones</t>
  </si>
  <si>
    <t>3339 Fabricación de otra maquinaria y equipo para la industria en general</t>
  </si>
  <si>
    <t>3341 Fabricación de computadoras y equipo periférico</t>
  </si>
  <si>
    <t>3342 Fabricación de equipo de comunicación</t>
  </si>
  <si>
    <t>3343 Fabricación de equipo de audio y de video</t>
  </si>
  <si>
    <t>3344 Fabricación de componentes electrónicos</t>
  </si>
  <si>
    <t>3345 Fabricación de instrumentos de medición, control, navegación, y equipo médico electrónico</t>
  </si>
  <si>
    <t>3346 Fabricación y reproducción de medios magnéticos y ópticos</t>
  </si>
  <si>
    <t>3351 Fabricación de accesorios de iluminación</t>
  </si>
  <si>
    <t>3352 Fabricación de aparatos eléctricos de uso doméstico</t>
  </si>
  <si>
    <t>3353 Fabricación de equipo de generación y distribución de energía eléctrica</t>
  </si>
  <si>
    <t>3359 Fabricación de otros equipos y accesorios eléctricos</t>
  </si>
  <si>
    <t>3361 Fabricación de automóviles y camiones</t>
  </si>
  <si>
    <t>3362 Fabricación de carrocerías y remolques</t>
  </si>
  <si>
    <t>3363 Fabricación de partes para vehículos automotores</t>
  </si>
  <si>
    <t>3364 Fabricación de equipo aeroespacial</t>
  </si>
  <si>
    <t>3365 Fabricación de equipo ferroviario</t>
  </si>
  <si>
    <t>3366 Fabricación de embarcaciones</t>
  </si>
  <si>
    <t>3369 Fabricación de otro equipo de transporte</t>
  </si>
  <si>
    <t>3371 Fabricación de muebles, excepto de oficina y estantería</t>
  </si>
  <si>
    <t>3372 Fabricación de muebles de oficina y estantería</t>
  </si>
  <si>
    <t>3379 Fabricación de colchones, persianas y cortineros</t>
  </si>
  <si>
    <t>3391 Fabricación de equipo no electrónico y material desechable de uso médico, dental y para laboratorio, y artículos oftálmicos</t>
  </si>
  <si>
    <t>3399 Otras industrias manufactureras</t>
  </si>
  <si>
    <t>OTROS</t>
  </si>
  <si>
    <t>Sector (Nivel1)</t>
  </si>
  <si>
    <t>Subsector (Nivel 2)</t>
  </si>
  <si>
    <t>Ramo (Nivel 3)</t>
  </si>
  <si>
    <t>Clave Sector SIAG</t>
  </si>
  <si>
    <t>Descp Sector</t>
  </si>
  <si>
    <t>Clave Actividad Económica SIAG</t>
  </si>
  <si>
    <t>Clave ENOE_1</t>
  </si>
  <si>
    <t>DescpActividad Economica SIAG_nivel 1</t>
  </si>
  <si>
    <t>Clave SCIAN 2018_2</t>
  </si>
  <si>
    <t>Descp Actividad Economica SCIAN_nivel 2</t>
  </si>
  <si>
    <t>Clave SCIAN 2018_3</t>
  </si>
  <si>
    <t>Sistema de Clasificación Industrial de América del Norte 2018 (SCIAN 2018)_nivel 3</t>
  </si>
  <si>
    <t>Sectores Prioritarios Bancomext - Nafin</t>
  </si>
  <si>
    <t>INDUSTRIAS MANUFACTURERAS</t>
  </si>
  <si>
    <t>Vocación regional</t>
  </si>
  <si>
    <t>Elaboración de azúcares, chocolates, dulces y similares</t>
  </si>
  <si>
    <t>Conservación de frutas, verduras, guisos y otros alimentos preparados</t>
  </si>
  <si>
    <t>31-38</t>
  </si>
  <si>
    <t>Elaboración de productos lácteos</t>
  </si>
  <si>
    <t>Preparación y envasado de pescados y mariscos</t>
  </si>
  <si>
    <t>Industria del tabaco</t>
  </si>
  <si>
    <t>Preparación e hilado de fibras textiles, y fabricación de hilos</t>
  </si>
  <si>
    <t>TEXTIL Y CONFECCIÓN</t>
  </si>
  <si>
    <t>31-48</t>
  </si>
  <si>
    <t>Fabricación de telas</t>
  </si>
  <si>
    <t>Acabado de productos textiles y fabricación de telas recubiertas</t>
  </si>
  <si>
    <t>31-51</t>
  </si>
  <si>
    <t>Confección de alfombras, blancos y similares</t>
  </si>
  <si>
    <t>Fabricación de otros productos textiles, excepto prendas de vestir</t>
  </si>
  <si>
    <t>Fabricación de prendas de vestir de tejido de punto</t>
  </si>
  <si>
    <t>31-55</t>
  </si>
  <si>
    <t>Confección de prendas de vestir</t>
  </si>
  <si>
    <t>Confección de accesorios de vestir y otras prendas de vestir no clasificados en otra parte</t>
  </si>
  <si>
    <t>31-58</t>
  </si>
  <si>
    <t>Curtido y acabado de cuero y piel</t>
  </si>
  <si>
    <t>Fabricación de calzado</t>
  </si>
  <si>
    <t>Fabricación de otros productos de cuero, piel y materiales sucedáneos</t>
  </si>
  <si>
    <t>Aserrado y conservación de la madera</t>
  </si>
  <si>
    <t>31-63</t>
  </si>
  <si>
    <t>Fabricación de laminados y aglutinados de madera</t>
  </si>
  <si>
    <t>Fabricación de otros productos de madera</t>
  </si>
  <si>
    <t>Fabricación de pulpa, papel y cartón</t>
  </si>
  <si>
    <t>Fabricación de productos derivados del petróleo y del carbón</t>
  </si>
  <si>
    <t>31-73</t>
  </si>
  <si>
    <t>31-81</t>
  </si>
  <si>
    <t>Fabricación de productos de plástico</t>
  </si>
  <si>
    <t>PIEZAS DE PLÁSTICO</t>
  </si>
  <si>
    <t>Fabricación de productos de hule</t>
  </si>
  <si>
    <t>31-84</t>
  </si>
  <si>
    <t>Fabricación de productos a base de arcillas y minerales refractarios</t>
  </si>
  <si>
    <t>31-85</t>
  </si>
  <si>
    <t>Fabricación de vidrio y productos de vidrio</t>
  </si>
  <si>
    <t>Fabricación de cemento y productos de concreto</t>
  </si>
  <si>
    <t>Fabricación de cal, yeso y productos de yeso</t>
  </si>
  <si>
    <t>Fabricación de otros productos a base de minerales no metálicos</t>
  </si>
  <si>
    <t>Industria básica del hierro y del acero</t>
  </si>
  <si>
    <t>PRODUCTOS METÁLICOS</t>
  </si>
  <si>
    <t>Fabricación de productos de hierro y acero</t>
  </si>
  <si>
    <t>Industria básica del aluminio</t>
  </si>
  <si>
    <t>Industrias de metales no ferrosos, excepto aluminio</t>
  </si>
  <si>
    <t>Moldeo por fundición de piezas metálicas</t>
  </si>
  <si>
    <t>31-96</t>
  </si>
  <si>
    <t>Fabricación de productos metálicos forjados y troquelados</t>
  </si>
  <si>
    <t>Fabricación de herramientas de mano sin motor y utensilios de cocina metálicos</t>
  </si>
  <si>
    <t>Fabricación de estructuras metálicas y productos de herrería</t>
  </si>
  <si>
    <t>Fabricación de calderas, tanques y envases metálicos</t>
  </si>
  <si>
    <t>Fabricación de herrajes y cerraduras</t>
  </si>
  <si>
    <t>Fabricación de alambre, productos de alambre y resortes</t>
  </si>
  <si>
    <t>Recubrimientos y terminados metálicos</t>
  </si>
  <si>
    <t>Fabricación de otros productos metálicos</t>
  </si>
  <si>
    <t>Fabricación de maquinaria y equipo agropecuario, para la construcción y para la industria extractiva</t>
  </si>
  <si>
    <t>Fabricación de maquinaria y equipo para las industrias manufactureras, excepto la metalmecánica</t>
  </si>
  <si>
    <t>Fabricación de maquinaria y equipo para el comercio y los servicios</t>
  </si>
  <si>
    <t>Fabricación de equipo de aire acondicionado, calefacción, y de refrigeración industrial y comercial</t>
  </si>
  <si>
    <t>Fabricación de maquinaria y equipo para la industria metalmecánica</t>
  </si>
  <si>
    <t>Fabricación de motores de combustión interna, turbinas y transmisiones</t>
  </si>
  <si>
    <t>Fabricación de otra maquinaria y equipo para la industria en general</t>
  </si>
  <si>
    <t>Fabricación de computadoras y equipo periférico</t>
  </si>
  <si>
    <t>Fabricación de equipo de comunicación</t>
  </si>
  <si>
    <t>Fabricación de equipo de audio y de video</t>
  </si>
  <si>
    <t>Fabricación de componentes electrónicos</t>
  </si>
  <si>
    <t>Fabricación de instrumentos de medición, control, navegación, y equipo médico electrónico</t>
  </si>
  <si>
    <t>Fabricación y reproducción de medios magnéticos y ópticos</t>
  </si>
  <si>
    <t>Fabricación de accesorios de iluminación</t>
  </si>
  <si>
    <t>Fabricación de aparatos eléctricos de uso doméstico</t>
  </si>
  <si>
    <t>Fabricación de equipo de generación y distribución de energía eléctrica</t>
  </si>
  <si>
    <t>Fabricación de otros equipos y accesorios eléctricos</t>
  </si>
  <si>
    <t>Fabricación de automóviles y camiones</t>
  </si>
  <si>
    <t>Fabricación de carrocerías y remolques</t>
  </si>
  <si>
    <t>Fabricación de partes para vehículos automotores</t>
  </si>
  <si>
    <t>Fabricación de equipo aeroespacial</t>
  </si>
  <si>
    <t>Fabricación de equipo ferroviario</t>
  </si>
  <si>
    <t>Fabricación de embarcaciones</t>
  </si>
  <si>
    <t>31-134</t>
  </si>
  <si>
    <t>Fabricación de colchones, persianas y cortineros</t>
  </si>
  <si>
    <t>Fabricación de equipo no electrónico y material desechable de uso médico, dental y para laboratorio, y artículos oftálmicos</t>
  </si>
  <si>
    <t>Otras industrias manufactureras</t>
  </si>
  <si>
    <t>Sistema Nivel</t>
  </si>
  <si>
    <t>El trámite para emitir ésta cédula de validación es TOTALMENTE GRATUITO.</t>
  </si>
  <si>
    <t>sector_Clave</t>
  </si>
  <si>
    <t>Sector</t>
  </si>
  <si>
    <t>acteco_Clave</t>
  </si>
  <si>
    <t>ActEconomica</t>
  </si>
  <si>
    <t>Descripción</t>
  </si>
  <si>
    <t>Comercio al por mayo y comercio al por menor</t>
  </si>
  <si>
    <t>Servicios financieros y de seguros, Servicios inmobiliarios y de alquiler de bienes muebles e intangibles, Servicios profesionales, científicos y técnicos, Servicios de apoyo a los negocios y manejo de desechos y servicios de remediación, Servicios educativos, Servicios de salud y de asistencia social, Servicios de esparcimiento culturales y deportivos, y otros servicios recreativos, Servicios de alojamiento temporal y de preparación de alimentos y bebidas, Otros servicios excepto actividades gubernamentales.</t>
  </si>
  <si>
    <t>COMERCIO AL POR MAYOR</t>
  </si>
  <si>
    <t>Unidades económicas dedicadas principalmente a la compra-venta (sin transformación) de bienes de capital, materias primas y suministros utilizados en la producción, y de otros bienes para ser revendidos a otros comerciantes, distribuidores, fabricantes y productores de bienes y servicios; unidades económicas dedicadas solamente a la compra o la venta, también se clasifican en este sector las unidades económicas dedicadas principalmente a actuar como intermediarias entre negocios en la compra o venta de productos, ya sea a través de métodos tradicionales o exclusivamente a través de Internet y otros medios electrónicos.</t>
  </si>
  <si>
    <t>COMERCIO AL POR MENOR</t>
  </si>
  <si>
    <t xml:space="preserve">Unidades económicas dedicadas principalmente a la compra-venta (sin transformación) de bienes para el uso personal o para el hogar para ser vendidos a personas y hogares, aunque en algunas ocasiones esos productos también se comercializan a negocios, como el comercio de gasolina o de automóviles. </t>
  </si>
  <si>
    <t>TRANSPORTES, CORREOS Y ALMACENAMIENTO</t>
  </si>
  <si>
    <t>Unidades económicas dedicadas principalmente al transporte (de personas y de carga), a proporcionar servicios especializados relacionados directamente con el transporte, y al almacenamiento de bienes. En virtud de que las actividades de las oficinas postales y de las mensajerías consisten en transportar bienes, fueron incluidas en este sector.</t>
  </si>
  <si>
    <t>INFORMACION EN MEDIOS MASIVOS</t>
  </si>
  <si>
    <t>Unidades económicas dedicadas principalmente a producir, administrar, explotar o distribuir productos protegidos por la ley de derechos de autor. En él se distinguen tres tipos de unidades económicas: 1) las dedicadas a la producción, manejo y distribución de información y productos culturales (que son aquellos que expresan directamente actitudes,
opiniones, ideas, valores y creatividad artística; proporcionan entretenimiento e información); 2) las que proporcionan los medios para transmitir o distribuir estos productos, la información o las comunicaciones, y 3) las que procesan información.</t>
  </si>
  <si>
    <t>SERVICIOS FINANCIEROS Y DE SEGUROS</t>
  </si>
  <si>
    <t>Unidades económicas dedicadas principalmente a la regulación de la emisión y circulación de la moneda (Banca central); a la intermediación crediticia y financiera no bursátil; a las actividades bursátiles, cambiarias y de inversión financiera; a la emisión de pólizas de seguros y suscripción de pólizas de fianzas, y servicios relacionados con los seguros y fianzas.</t>
  </si>
  <si>
    <t>SERVICIOS INMOBILIARIOS Y DE ALQUILER DE BIENES MUEBLES E INTANGIBLES</t>
  </si>
  <si>
    <t>Unidades económicas dedicadas principalmente a los servicios inmobiliarios, al alquiler de bienes muebles y al alquiler de bienes intangibles.</t>
  </si>
  <si>
    <t>SERVICIOS PROFESIONALES, CIENTIFICOS Y TECNICOS</t>
  </si>
  <si>
    <t>Las unidades económicas incluidas en este sector se dedican principalmente a proporcionar servicios legales, de contabilidad y auditoría, arquitectura e ingeniería, diseño especializado, diseño de sistemas de cómputo, consultoría administrativa, científica y técnica, investigación científica y desarrollo, publicidad, investigación de mercados y encuestas de opinión pública, fotografía y videograbación, traducción e interpretación, servicios veterinarios, y otros servicios profesionales, científicos y técnicos.</t>
  </si>
  <si>
    <t>CORPORATIVOS</t>
  </si>
  <si>
    <t>Quedan comprendidas las tenedoras de acciones, que son unidades económicas que poseen acciones de otras compañías del mismo grupo como parte de una estrategia de planeación financiera, y las tenedoras de acciones que además de mantener el capital social de otras unidades económicas del mismo grupo, las dirigen y controlan.</t>
  </si>
  <si>
    <t>SERVICIOS DE APOYO A LOS NEGOCIOS Y MANEJO DE RESIDUOS Y DESECHOS, Y SERVICIOS DE REMEDIACION</t>
  </si>
  <si>
    <t>Las unidades económicas que se clasifican proporcionan servicios que por lo regular son parte integral de las actividades de las unidades económicas que se encuentran en todos los sectores de la economía, como: administración de negocios, contratación y colocación de personal, preparación de documentos, fotocopiado, fax, acceso a computadoras y afines, recepción de llamadas telefónicas, cobranza, organización de viajes, vigilancia y seguridad, limpieza de inmuebles, y empacado y etiquetado de bienes propiedad de terceros.</t>
  </si>
  <si>
    <t>SERVICIOS EDUCATIVOS</t>
  </si>
  <si>
    <t>Unidades económicas dedicadas principalmente a ofrecer servicios de enseñanza y capacitación en una gran variedad de materias. Estas unidades económicas (como escuelas, colegios, universidades, academias, centros de entrenamiento o capacitación) pueden ser privadas —con o sin fines lucrativos— o públicas, y pueden ofrecer también servicios de alimentación o alojamiento para sus alumnos.</t>
  </si>
  <si>
    <t>SERVICIOS DE SALUD Y DE ASISTENCIA SOCIAL</t>
  </si>
  <si>
    <t>La función de producción de las actividades económicas incluidas en este sector tiene como componente muy importante el capital humano: una característica común a todas las actividades de este sector es el requisito de conocimientos y experiencia por parte de quienes las desarrollan. Muchas de las actividades económicas de este sector fueron definidas con base en el nivel de estudios del personal que lleva a cabo tales actividades. Otro componente importante de la función de producción son las instalaciones y el equipo con que deben contar las unidades
económicas.</t>
  </si>
  <si>
    <t>SERVICIOS DE ESPARCIMIENTO CULTURALES Y DEPORTIVOS, Y OTROS SERVICIOS RECREATIVOS</t>
  </si>
  <si>
    <t>Los cinco primeros sectores clasifican unidades económicas que se dedican a los servicios artísticos, culturales y deportivos, y otros servicios relacionados se dedican principalmente a la producción, promoción y presentación de espectáculos artísticos, culturales, deportivos y similares; a la representación y administración de artistas, deportistas y similares, y a la creación y producción, por cuenta propia, de trabajos artísticos y culturales o a proveer la experiencia técnica necesaria para realizar dichos trabajos.</t>
  </si>
  <si>
    <t>SERVICIOS DE ALOJAMIENTO TEMPORAL Y DE PREPARACION DE ALIMENTOS Y BEBIDAS</t>
  </si>
  <si>
    <t>Unidades económicas dedicadas principalmente a proporcionar servicios de alojamiento temporal en hoteles, moteles, hoteles con casino, cabañas, villas y similares, campamentos y albergues recreativos; casas de huéspedes, pensiones y departamentos amueblados con servicios de hotelería; a la preparación de alimentos y bebidas para consumo inmediato con servicio completo o limitado de atención al cliente; a la preparación de alimentos por encargo, y a la preparación y servicio de bebidas alcohólicas para consumo inmediato.</t>
  </si>
  <si>
    <t>OTROS SERVICIOS EXCEPTO ACTIVIDADES GUBERNAMENTALES</t>
  </si>
  <si>
    <t>Servicios de reparacion y mantenimiento, servicios personales SCIAN, asociaciones y organiaciones, hogares (empleadores de personal)</t>
  </si>
  <si>
    <t>ACTIVIDADES LEGISLATIVAS, GUBERNAMENTALES, DE IMPARTICION DE JUSTICIA Y DE ORGANISMOS INTERNACIONALES Y EXTRATERRITORIALES</t>
  </si>
  <si>
    <t>Unidades económicas dedicadas principalmente al establecimiento de leyes; a la administración y aplicación de los recursos públicos; a la regulación y fomento del desarrollo económico, a la impartición de justicia y al mantenimiento de la seguridad y el orden público; a las actividades para mejorar y preservar el medio ambiente; a las actividades administrativas de instituciones de bienestar social; a las actividades de relaciones exteriores, y a salvaguardar la
seguridad nacional.</t>
  </si>
  <si>
    <t>Servicios</t>
  </si>
  <si>
    <t>Servicios de salud y de asistencia social</t>
  </si>
  <si>
    <t>E + G</t>
  </si>
  <si>
    <t>Información en medios masivos</t>
  </si>
  <si>
    <t>Servicios de alojamiento temporal y de preparación de alimentos y bebidas</t>
  </si>
  <si>
    <t>Breve Descripción de las necesidades financieras de la empresa</t>
  </si>
  <si>
    <t xml:space="preserve">Régimen Fiscal </t>
  </si>
  <si>
    <t>MUNICIPIO</t>
  </si>
  <si>
    <t>nivel 3 (con número)</t>
  </si>
  <si>
    <t xml:space="preserve">FIDEICOMISO 8013-9 “FIDEICOMISO DE CONTRAGARANTÍA PARA EL FINANCIAMIENTO EMPRESARIAL”
FIDEICOMISO 1148-0 “FONDO PARA LA PARTICIPACIÓN DE RIESGOS” </t>
  </si>
  <si>
    <t xml:space="preserve">ANEXO 1 
FICHA TÉCNICA “SECTORIAL” 
PROYECTO “SECTORIAL DE IMPULSO PARA EL DESARROLLO INDUSTRIAL Y REGIONAL” </t>
  </si>
  <si>
    <t>CLAVE</t>
  </si>
  <si>
    <t xml:space="preserve">ANEXO 2
FICHA TÉCNICA “SECTORIAL”  
PROYECTO “SECTORIAL DE IMPULSO PARA EL DESARROLLO INDUSTRIAL Y REGIONAL” </t>
  </si>
  <si>
    <t>Electricidad</t>
  </si>
  <si>
    <t>Generación, transmisión y distribución de energía eléctrica, suministro de agua y de gas por ductos al consumidro final</t>
  </si>
  <si>
    <t>MONTO DE CRÉDITO SOLICITADO</t>
  </si>
  <si>
    <t>ORIGEN DEL EXPEDIENTE</t>
  </si>
  <si>
    <t>FECHA DE ENTREGA DE CÉDULA O EXPEDIENTE A BANCO</t>
  </si>
  <si>
    <t>CÉDULA VALIDADA</t>
  </si>
  <si>
    <t>CÉDULA EN INTEGRACIÓN</t>
  </si>
  <si>
    <t>CÉDULA CANCELADA</t>
  </si>
  <si>
    <t>Actividad Económica (Nivel 4)
CARGA SIAG BANCO</t>
  </si>
  <si>
    <t>Municipio</t>
  </si>
  <si>
    <t>Tratamiento de agua para uso industrial</t>
  </si>
  <si>
    <t>Servicios inmobiliarios y de alquiler de bienes muebles e intangibles</t>
  </si>
  <si>
    <t>Servicios de apoyo a los negocios y manejo de residuos y desechos, y servicios de remediación</t>
  </si>
  <si>
    <t>Servicios educativos</t>
  </si>
  <si>
    <r>
      <rPr>
        <b/>
        <sz val="11"/>
        <color theme="1"/>
        <rFont val="Calibri"/>
        <family val="2"/>
        <scheme val="minor"/>
      </rPr>
      <t xml:space="preserve">Vigente desde: </t>
    </r>
    <r>
      <rPr>
        <sz val="11"/>
        <color theme="1"/>
        <rFont val="Calibri"/>
        <family val="2"/>
        <scheme val="minor"/>
      </rPr>
      <t xml:space="preserve"> 22/08/2019
                               dd/mm/aaaa</t>
    </r>
  </si>
  <si>
    <t>ACTIVIDADES ECONÓMICAS NACIONAL FINANCIERA-ENTIDADES FEDERATIVAS</t>
  </si>
  <si>
    <t>Minería</t>
  </si>
  <si>
    <t>Construcción</t>
  </si>
  <si>
    <t>Comercio al por mayor</t>
  </si>
  <si>
    <t>Comercio al por menor</t>
  </si>
  <si>
    <t>Servicios de esparcimiento culturales y deportivos, y otros servicios recreativos</t>
  </si>
  <si>
    <t>ACTIVIDADES ECONÓMICAS ENTIDADES FEDERATIVAS</t>
  </si>
  <si>
    <t>a</t>
  </si>
  <si>
    <t>b</t>
  </si>
  <si>
    <t>CRUCE</t>
  </si>
  <si>
    <t>MINERIA</t>
  </si>
  <si>
    <t>PARA USO DEL ESTADO</t>
  </si>
  <si>
    <t xml:space="preserve">Beneficio de Minerales </t>
  </si>
  <si>
    <t xml:space="preserve">Matanza, empacado y procesamiento de carne de ganado, aves y otros animales comestibles </t>
  </si>
  <si>
    <t>Comercio</t>
  </si>
  <si>
    <t>Generacón, transmisión y distribución de energia electríca, suministro de agua y de gas por ductos al consumidor final</t>
  </si>
  <si>
    <t>Corporativos</t>
  </si>
  <si>
    <t>Servicios Educativos</t>
  </si>
  <si>
    <t>Otros servicios exceptoactividades gubernamentales</t>
  </si>
  <si>
    <t>Servicios profesionales, cientificos y técnicos</t>
  </si>
  <si>
    <t>Otros servicios excepto actividades gubernamentales</t>
  </si>
  <si>
    <t>31-34</t>
  </si>
  <si>
    <t>31-35</t>
  </si>
  <si>
    <t>31-36</t>
  </si>
  <si>
    <t>31-37</t>
  </si>
  <si>
    <t>31-39</t>
  </si>
  <si>
    <t>31-40</t>
  </si>
  <si>
    <t>31-41</t>
  </si>
  <si>
    <t>31-42</t>
  </si>
  <si>
    <t>31-44</t>
  </si>
  <si>
    <t>31-45</t>
  </si>
  <si>
    <t>31-47</t>
  </si>
  <si>
    <t>31-49</t>
  </si>
  <si>
    <t>31-52</t>
  </si>
  <si>
    <t>31-54</t>
  </si>
  <si>
    <t>31-56</t>
  </si>
  <si>
    <t>31-59</t>
  </si>
  <si>
    <t>31-60</t>
  </si>
  <si>
    <t>31-62</t>
  </si>
  <si>
    <t>31-64</t>
  </si>
  <si>
    <t>31-66</t>
  </si>
  <si>
    <t>31-67</t>
  </si>
  <si>
    <t>31-69</t>
  </si>
  <si>
    <t>31-71</t>
  </si>
  <si>
    <t>31-74</t>
  </si>
  <si>
    <t>31-75</t>
  </si>
  <si>
    <t>31-76</t>
  </si>
  <si>
    <t>31-77</t>
  </si>
  <si>
    <t>31-78</t>
  </si>
  <si>
    <t>31-79</t>
  </si>
  <si>
    <t>31-82</t>
  </si>
  <si>
    <t>31-86</t>
  </si>
  <si>
    <t>31-87</t>
  </si>
  <si>
    <t>31-88</t>
  </si>
  <si>
    <t>31-90</t>
  </si>
  <si>
    <t>31-91</t>
  </si>
  <si>
    <t>31-92</t>
  </si>
  <si>
    <t>31-93</t>
  </si>
  <si>
    <t>31-94</t>
  </si>
  <si>
    <t>31-97</t>
  </si>
  <si>
    <t>31-98</t>
  </si>
  <si>
    <t>31-99</t>
  </si>
  <si>
    <t>31-100</t>
  </si>
  <si>
    <t>31-101</t>
  </si>
  <si>
    <t>31-102</t>
  </si>
  <si>
    <t>31-103</t>
  </si>
  <si>
    <t>31-104</t>
  </si>
  <si>
    <t>31-106</t>
  </si>
  <si>
    <t>31-107</t>
  </si>
  <si>
    <t>31-108</t>
  </si>
  <si>
    <t>31-109</t>
  </si>
  <si>
    <t>31-110</t>
  </si>
  <si>
    <t>31-111</t>
  </si>
  <si>
    <t>31-112</t>
  </si>
  <si>
    <t>31-114</t>
  </si>
  <si>
    <t>31-115</t>
  </si>
  <si>
    <t>31-116</t>
  </si>
  <si>
    <t>31-117</t>
  </si>
  <si>
    <t>31-118</t>
  </si>
  <si>
    <t>31-119</t>
  </si>
  <si>
    <t>31-121</t>
  </si>
  <si>
    <t>31-122</t>
  </si>
  <si>
    <t>31-123</t>
  </si>
  <si>
    <t>31-124</t>
  </si>
  <si>
    <t>31-126</t>
  </si>
  <si>
    <t>31-127</t>
  </si>
  <si>
    <t>31-128</t>
  </si>
  <si>
    <t>31-129</t>
  </si>
  <si>
    <t>31-130</t>
  </si>
  <si>
    <t>31-131</t>
  </si>
  <si>
    <t>31-132</t>
  </si>
  <si>
    <t>31-135</t>
  </si>
  <si>
    <t>31-136</t>
  </si>
  <si>
    <t>OTRAS INDUSTRIAS MANUFACTURERAS</t>
  </si>
  <si>
    <t>s</t>
  </si>
  <si>
    <t>c</t>
  </si>
  <si>
    <t>Industria alimentaria</t>
  </si>
  <si>
    <t>Industria de las bebidas y del tabaco</t>
  </si>
  <si>
    <t>Fabricación de insumos textiles y acabados textiles</t>
  </si>
  <si>
    <t>Fabricación de productos textiles, excepto prendas de vestir</t>
  </si>
  <si>
    <t xml:space="preserve">Fabricación de prendas de vestir </t>
  </si>
  <si>
    <t>Curtido y acabado de cuero y piel, y fabricación de productos de cuero, piel y materiales sucedaneos</t>
  </si>
  <si>
    <t>Industria de la madera</t>
  </si>
  <si>
    <t>Industria del papel</t>
  </si>
  <si>
    <t>Fabricación de productos derivados dl petróleo y carbón</t>
  </si>
  <si>
    <t>Industria química</t>
  </si>
  <si>
    <t>Industria del plástico y del hule</t>
  </si>
  <si>
    <t>Fabricación de productos a base de minerales no metálicos</t>
  </si>
  <si>
    <t>Industrias metálicas básicas</t>
  </si>
  <si>
    <t>Fabricación de productos metálicos</t>
  </si>
  <si>
    <t xml:space="preserve">Fabricación de maquinaria y equipo </t>
  </si>
  <si>
    <t>Fabricación de equipo de computación, comunicación, medición y de otros equipos, componentes y accesorios electrónicos</t>
  </si>
  <si>
    <t>Fabricación de accesorios, aparatos eléctricos y equipo de generación de energía eléctrica</t>
  </si>
  <si>
    <t>Fabricación de equipo de transporte</t>
  </si>
  <si>
    <t>Fabricación de muebles, colchones y persianas</t>
  </si>
  <si>
    <t>ESTATUS DE CÉDULA</t>
  </si>
  <si>
    <t>RFC ( SIN GUIONES)</t>
  </si>
  <si>
    <t>INCLUSIÓN FINANCIERA</t>
  </si>
  <si>
    <t>La información contenida en este documento fue proporcionada por el solicitante y/o representante legal de la empresa, quien manifestó bajo protesta de decir verdad, que los datos enviados a través de los medios electrónicos utilizados por el Gobierno del Estado y asentados en esta cédula son verdaderos y manifiestan la situación real de la empresa.</t>
  </si>
  <si>
    <t>TLAPALERIA ESTRELLA SA DE CV</t>
  </si>
  <si>
    <t>JOSE ARTURO PEREZ</t>
  </si>
  <si>
    <t>TLE011123890</t>
  </si>
  <si>
    <t>NORTE</t>
  </si>
  <si>
    <t>CENTRO</t>
  </si>
  <si>
    <t>pyme@nafin.com</t>
  </si>
  <si>
    <t>NOMINA</t>
  </si>
  <si>
    <t>PROGRAMA DE IMPULSO  NAFIN + ESTADO DE MÉXICO</t>
  </si>
  <si>
    <t>Santander</t>
  </si>
  <si>
    <t>Citibanamex</t>
  </si>
  <si>
    <t>Mifel</t>
  </si>
  <si>
    <t>Banorte</t>
  </si>
  <si>
    <t>Bajío</t>
  </si>
  <si>
    <t>Banregio</t>
  </si>
  <si>
    <t>Afirme</t>
  </si>
  <si>
    <t>Multiva</t>
  </si>
  <si>
    <t>FUNCIONARIO FIRMANTE</t>
  </si>
  <si>
    <t>Comercio al por mayor de abarrotes</t>
  </si>
  <si>
    <t>Comercio al por mayor de abarrotes y alimentos</t>
  </si>
  <si>
    <t>43111 Comercio al por mayor de abarrotes</t>
  </si>
  <si>
    <t>Comercio al por menor en tiendas de abarrotes, ultramarinos y misceláneas</t>
  </si>
  <si>
    <t>Comercio al por menor en tiendas de autoservicio</t>
  </si>
  <si>
    <t>Comercio al por menor de productos textiles, excepto ropa</t>
  </si>
  <si>
    <t>Comercio al por menor de productos farmacéuticos y naturistas</t>
  </si>
  <si>
    <t>Comercio al por menor de artículos de perfumería y joyería</t>
  </si>
  <si>
    <t>Comercio al por menor de muebles para el hogar y otros enseres domésticos</t>
  </si>
  <si>
    <t>Comercio al por menor de artículos de ferretería, tlapalería y vidrios</t>
  </si>
  <si>
    <t>Comercio al por menor de automóviles y camionetas</t>
  </si>
  <si>
    <t>Comercio al por menor de abarrotes y alimentos</t>
  </si>
  <si>
    <t>Comercio al por menor en tiendas de autoservicio y departamentales</t>
  </si>
  <si>
    <t>Comercio al por menor de productos textiles, bisutería, accesorios de vestir y calzado</t>
  </si>
  <si>
    <t>Comercio al por menor de artículos para el cuidado de la salud</t>
  </si>
  <si>
    <t>Comercio al por menor de artículos de papelería, para el esparcimiento y otros artículos de uso personal</t>
  </si>
  <si>
    <t>Comercio al por menor de enseres domésticos, computadoras, artículos para la decoración de interiores y artículos usados</t>
  </si>
  <si>
    <t>Comercio al por menor de vehículos de motor, refacciones, combustibles y lubricantes</t>
  </si>
  <si>
    <t>Alquiler sin intermediación de bienes raíces</t>
  </si>
  <si>
    <t>Servicios inmobiliarios</t>
  </si>
  <si>
    <t>Alquiler de automóviles, camiones y otros transportes terrestres</t>
  </si>
  <si>
    <t>Servicios de alquiler de bienes muebles</t>
  </si>
  <si>
    <t>Servicios de diseño de sistemas de cómputo y servicios relacionados</t>
  </si>
  <si>
    <t>Servicios de limpieza</t>
  </si>
  <si>
    <t>Servicios de apoyo a los negocios</t>
  </si>
  <si>
    <t>Servicios de apoyo a los negocios y manejo de residuos, y servicios de remediación</t>
  </si>
  <si>
    <t>Recolección de residuos</t>
  </si>
  <si>
    <t>Manejo de residuos y servicios de remediación</t>
  </si>
  <si>
    <t>Cualquier nivel de apoyo a la educación</t>
  </si>
  <si>
    <t>Consultorios médicos</t>
  </si>
  <si>
    <t>Servicios médicos de consulta externa y servicios relacionados</t>
  </si>
  <si>
    <t>Hospitales generales</t>
  </si>
  <si>
    <t>Hospitales</t>
  </si>
  <si>
    <t>Servicios artísticos, culturales y deportivos, y otros servicios relacionados</t>
  </si>
  <si>
    <t>Compañías y grupos de espectáculos artísticos y culturales</t>
  </si>
  <si>
    <t>Reparación y mantenimiento de automóviles y camiones</t>
  </si>
  <si>
    <t>Servicios de reparación y mantenimiento</t>
  </si>
  <si>
    <t>Otros Servicios</t>
  </si>
  <si>
    <t>Otros Comercios</t>
  </si>
  <si>
    <t>Esta información servirá para su registro en el censo de empresas para integrarse al presente Programa Impulso Nafin + Morelos, que se implementará con apoyo del Gobierno del Estado. Asimismo, me comprometo a liquidar en su totalidad el crédito que, en su caso, el banco seleccionado por mi persona me otorgue, conforme quede establecido en el Contrato de Crédito que formalizaré con dicha institución financiera.
Reconozco que el hecho de que el gobierno estatal haya validado mi solicitud, a efectos de participar del esquema instrumentado con Nacional Financiera, S.N.C., no significa que el crédito solicitado será autorizado. La autorización, así como el monto de crédito que, en su caso, se otorgue, dependerá del análisis que realice la institución financiera, con apego a los requisitos y políticas de evaluación aplicables. En este acto, autorizo al gobierno estatal y/o al banco seleccionado a proporcionar a Nacional Financiera, S.N.C., la información que requiera sobre mi trámite en el Programa, incluyendo, en su caso, las condiciones del crédito otorgado. Solicito y autorizo al banco compartir la información de las condiciones del crédito otorgado, tales como fecha de desembolso, importe, tasa de interés anual y plazos con la banca de desarrollo y el gobierno estatal.
Autorizo a Gobierno Estatal a proporcionar cualquier información financiera, económica, personal o de otro tipo que haya facilitado para el Programa Impulso Nafin + Morelos, para fines de fiscalización, transparencia, publicidad y evaluación. Exento el uso de los datos personales a las entidades gubernamentales y financieras para su uso adecuado y conforme a las leyes aplicables, respecto de la información que proporcione derivada de esta autorización.</t>
  </si>
  <si>
    <t>MOR-2025-0001</t>
  </si>
  <si>
    <t>CUERNAVACA</t>
  </si>
  <si>
    <t>62000</t>
  </si>
  <si>
    <t>MORELOS</t>
  </si>
  <si>
    <t>MBA. JOSÉ HUGO MARIACA TORRES</t>
  </si>
  <si>
    <t>DIRECTOR GENERAL DEL INSTITUTO MORELENSE PARA EL FINANCIAMIENTO DEL SECTOR PRODUCTIVO</t>
  </si>
  <si>
    <t>El Instituto Morelense para el Financiamiento del Sector Productivo, es un organismo público descentralizado, que de conformidad con el artículo 5 de la Ley del Fondo Morelos tiene por objeto el otorgamiento de financiamiento a las actividades primaria, secundaria y terciaria del sector productivo; así como el diseño, desarrollo e implementación de productos y programas a condiciones competitivas, que impulsen el desarrollo económico del Estado, conforme a las Reglas de Operación que al efecto se emitan, el cual tiene sus oficinas centrales ubicadas en Avenida Plan de Ayala, número 825, colonia Teopanzolco, Cuernavaca, Morelos, C.P. 62350. Por lo que en estricto cumplimiento a lo dispuesto en los artículos 49 fracción VI y último párrafo y 143 fracciones XIII, XVIII y XIX de la Ley de Transparencia y Acceso a la Información Pública del Estado de Morelos y artículos 3 fracción II, XII, XIIII, XVIII, XXII, XXV de la Ley de Protección de Datos Personales en posesión de Sujetos Obligados del Estado de Morelos, le informa que puede obtener, almacenar y hacer uso de sus datos personales, que le solicitamos para el trámite de los financiamientos, tales como: Datos de contacto (nombre, domicilio personal y fiscal, estado civil, teléfono, Correo electrónico, referencias personales, cuentas bancarias, etc.). Datos financieros y patrimoniales (ingresos, egresos, bienes muebles e inmuebles, cuentas bancarias, estados financieros, balanzas de comprobación, información referente al crédito solicitado, buro de crédito, círculo de crédito, etc.). Derivado de lo anterior este Instituto únicamente utilizará sus datos personales y patrimoniales para los fines siguientes: Verificación y/o visitas para la revisión y análisis del financiamiento solicitado. Contacto; utilizaremos los datos de contacto que nos proporcione para estar en comunicación para seguimiento de su trámite y cobranza. Cobranza y seguimiento; Utilizaremos los datos de contacto que nos proporcione para atender gestiones de cobro administrativo y contencioso, en su caso. Actualización de bases de datos; guardaremos sus datos para propósitos administrativos y actualización de base de datos del sistema de cartera. De igual forma podrán utilizarse sus datos personales para los siguientes fines secundarios: Encuestas inherentes al otorgamiento de los financiamientos. Invitarlos a algunos eventos Informarles de nuevos programas u ofrecerles nuevos financiamientos. Por lo que se hace de su conocimiento que este Organismo de acuerdo a su objeto le dará el tratamiento a sus datos personales únicamente para los fines y atribuciones que la Ley le permite, absteniéndose de vender u otorgar sus datos personales a terceros, salvo que exista una orden judicial emitida por autoridad competente de carácter obligatoria de conformidad con las leyes de carácter municipal, estatal o federal. El Instituto Morelense para el Financiamiento del Sector Productivo protege sus datos personales que nos proporciona a través de medios administrativos físicos o tecnológicos. Usted podrá ejercer sus derechos de Acceso, Rectificación, Cancelación y Oposición (también conocidos como derechos ARCO), mediante una solicitud que podrá presentar en la Unidad de Transparencia del Instituto, o bien a través de la Plataforma Nacional de Transparencia. Resultando indispensable que demuestre ser el titular de los datos personales, o su representante legal, por medio de original y copia de identificación oficial con fotografía, y en su caso, poder en el cual se le confieren facultades de representación del titular de los datos, para realizar dicha solicitud en su representación. Nos comprometemos a darle respuesta en un plazo máximo de 20 días hábiles contados a partir del día que recibimos su solicitud, misma que pondremos a su disposición en nuestro domicilio previa acreditación de su identidad. Si solicita acceso a sus datos personales, la reproducción de estos se llevará a cabo a través de copias simples, archivo electrónico, o bien podrá consultarlos en sitio. En caso de que modificáramos el presente aviso de privacidad, lo haremos de su conocimiento en las oficinas de este Instituto. Cualquier duda o comentario respecto al presente aviso de privacidad podrá ponerse en contacto con este Instituto en el domicilio antes señalado, o en la página https://www.fondomorelos.gob.mx, o al teléfono 777 3220481.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</si>
</sst>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4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2"/>
      <color theme="1"/>
      <name val="Arial"/>
      <family val="2"/>
    </font>
    <font>
      <b/>
      <sz val="9"/>
      <color theme="1"/>
      <name val="Arial"/>
      <family val="2"/>
    </font>
    <font>
      <sz val="11"/>
      <color theme="1"/>
      <name val="Arial"/>
      <family val="2"/>
    </font>
    <font>
      <sz val="9"/>
      <color theme="1"/>
      <name val="Arial"/>
      <family val="2"/>
    </font>
    <font>
      <b/>
      <sz val="11"/>
      <color theme="0"/>
      <name val="Calibri"/>
      <family val="2"/>
    </font>
    <font>
      <b/>
      <sz val="10"/>
      <color theme="0"/>
      <name val="Arial"/>
      <family val="2"/>
    </font>
    <font>
      <sz val="7"/>
      <color theme="1"/>
      <name val="Times New Roman"/>
      <family val="1"/>
    </font>
    <font>
      <sz val="11.5"/>
      <color theme="1"/>
      <name val="Arial"/>
      <family val="2"/>
    </font>
    <font>
      <sz val="12"/>
      <color theme="1"/>
      <name val="Calibri"/>
      <family val="2"/>
      <scheme val="minor"/>
    </font>
    <font>
      <b/>
      <sz val="11"/>
      <color theme="1"/>
      <name val="Arial"/>
      <family val="2"/>
    </font>
    <font>
      <b/>
      <sz val="12"/>
      <color rgb="FF0C5433"/>
      <name val="Symbol"/>
      <family val="1"/>
      <charset val="2"/>
    </font>
    <font>
      <b/>
      <sz val="7"/>
      <color rgb="FF0C5433"/>
      <name val="Times New Roman"/>
      <family val="1"/>
    </font>
    <font>
      <b/>
      <sz val="11"/>
      <color rgb="FFFF0000"/>
      <name val="Calibri"/>
      <family val="2"/>
      <scheme val="minor"/>
    </font>
    <font>
      <b/>
      <sz val="9"/>
      <color theme="0"/>
      <name val="Arial"/>
      <family val="2"/>
    </font>
    <font>
      <b/>
      <sz val="12"/>
      <color theme="0"/>
      <name val="Arial"/>
      <family val="2"/>
    </font>
    <font>
      <sz val="10"/>
      <name val="Arial"/>
      <family val="2"/>
    </font>
    <font>
      <b/>
      <sz val="9"/>
      <color rgb="FFFFFFFF"/>
      <name val="Arial"/>
      <family val="2"/>
    </font>
    <font>
      <sz val="9"/>
      <color rgb="FF000000"/>
      <name val="Arial"/>
      <family val="2"/>
    </font>
    <font>
      <sz val="9"/>
      <color rgb="FFFFFFFF"/>
      <name val="Arial"/>
      <family val="2"/>
    </font>
    <font>
      <sz val="11"/>
      <color theme="1"/>
      <name val="Calibri"/>
      <family val="2"/>
    </font>
    <font>
      <b/>
      <sz val="8"/>
      <color theme="1"/>
      <name val="Arial"/>
      <family val="2"/>
    </font>
    <font>
      <b/>
      <sz val="9"/>
      <color theme="1"/>
      <name val="Arial Narrow"/>
      <family val="2"/>
    </font>
    <font>
      <b/>
      <sz val="12"/>
      <color rgb="FF0C5433"/>
      <name val="Arial"/>
      <family val="2"/>
    </font>
    <font>
      <b/>
      <sz val="14"/>
      <color rgb="FF0C5433"/>
      <name val="Arial"/>
      <family val="2"/>
    </font>
    <font>
      <b/>
      <sz val="14"/>
      <color theme="1"/>
      <name val="Arial"/>
      <family val="2"/>
    </font>
    <font>
      <sz val="10"/>
      <color theme="1"/>
      <name val="Arial"/>
      <family val="2"/>
    </font>
    <font>
      <b/>
      <sz val="14"/>
      <color theme="1"/>
      <name val="Calibri"/>
      <family val="2"/>
      <scheme val="minor"/>
    </font>
    <font>
      <b/>
      <sz val="12"/>
      <color theme="0"/>
      <name val="Calibri"/>
      <family val="2"/>
    </font>
    <font>
      <b/>
      <sz val="10"/>
      <color theme="1"/>
      <name val="Arial"/>
      <family val="2"/>
    </font>
    <font>
      <b/>
      <sz val="8"/>
      <name val="Arial"/>
      <family val="2"/>
    </font>
    <font>
      <sz val="7.5"/>
      <name val="Arial"/>
      <family val="2"/>
    </font>
    <font>
      <sz val="14"/>
      <color rgb="FF00B050"/>
      <name val="Calibri"/>
      <family val="2"/>
      <scheme val="minor"/>
    </font>
    <font>
      <b/>
      <sz val="10"/>
      <name val="Montserrat"/>
    </font>
    <font>
      <sz val="10"/>
      <color theme="1"/>
      <name val="Trebuchet MS"/>
      <family val="2"/>
    </font>
    <font>
      <sz val="5"/>
      <color theme="1"/>
      <name val="Calibri"/>
      <family val="2"/>
      <scheme val="minor"/>
    </font>
    <font>
      <sz val="7.5"/>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499984740745262"/>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rgb="FF4472C4"/>
        <bgColor rgb="FF000000"/>
      </patternFill>
    </fill>
    <fill>
      <patternFill patternType="solid">
        <fgColor rgb="FFFF0000"/>
        <bgColor rgb="FF000000"/>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203">
    <xf numFmtId="0" fontId="0" fillId="0" borderId="0" xfId="0"/>
    <xf numFmtId="164" fontId="0" fillId="0" borderId="0" xfId="0" applyNumberFormat="1"/>
    <xf numFmtId="0" fontId="8" fillId="0" borderId="0" xfId="0" applyFont="1" applyAlignment="1">
      <alignment horizontal="left" vertical="center"/>
    </xf>
    <xf numFmtId="0" fontId="8" fillId="0" borderId="0" xfId="0" applyFont="1" applyAlignment="1">
      <alignment vertical="center"/>
    </xf>
    <xf numFmtId="0" fontId="13" fillId="0" borderId="0" xfId="0" applyFont="1" applyAlignment="1">
      <alignment horizontal="left" vertical="center"/>
    </xf>
    <xf numFmtId="0" fontId="14" fillId="0" borderId="0" xfId="0" applyFont="1"/>
    <xf numFmtId="0" fontId="15" fillId="0" borderId="0" xfId="0" applyFont="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3" fillId="0" borderId="0" xfId="0" applyFont="1"/>
    <xf numFmtId="0" fontId="18" fillId="0" borderId="0" xfId="0" applyFont="1"/>
    <xf numFmtId="0" fontId="2" fillId="2" borderId="1" xfId="0" applyFont="1" applyFill="1" applyBorder="1" applyAlignment="1">
      <alignment horizontal="center" vertical="center"/>
    </xf>
    <xf numFmtId="0" fontId="19" fillId="11" borderId="7" xfId="0" applyFont="1" applyFill="1" applyBorder="1" applyAlignment="1">
      <alignment horizontal="center" vertical="center"/>
    </xf>
    <xf numFmtId="0" fontId="21" fillId="0" borderId="1" xfId="0" applyFont="1" applyBorder="1" applyAlignment="1">
      <alignment horizontal="left" vertical="top"/>
    </xf>
    <xf numFmtId="0" fontId="19" fillId="13" borderId="7" xfId="0" applyFont="1" applyFill="1" applyBorder="1" applyAlignment="1">
      <alignment vertical="center" wrapText="1"/>
    </xf>
    <xf numFmtId="0" fontId="19" fillId="11" borderId="7" xfId="0" applyFont="1" applyFill="1" applyBorder="1" applyAlignment="1">
      <alignment vertical="center" wrapText="1"/>
    </xf>
    <xf numFmtId="0" fontId="19" fillId="8" borderId="7" xfId="0" applyFont="1" applyFill="1" applyBorder="1" applyAlignment="1">
      <alignment vertical="center" wrapText="1"/>
    </xf>
    <xf numFmtId="0" fontId="20" fillId="12" borderId="0" xfId="0" applyFont="1" applyFill="1" applyAlignment="1">
      <alignment vertical="center" wrapText="1"/>
    </xf>
    <xf numFmtId="0" fontId="0" fillId="0" borderId="0" xfId="0" applyAlignment="1">
      <alignment vertical="center" wrapText="1"/>
    </xf>
    <xf numFmtId="0" fontId="0" fillId="0" borderId="0" xfId="0" applyProtection="1">
      <protection locked="0"/>
    </xf>
    <xf numFmtId="14" fontId="0" fillId="0" borderId="0" xfId="0" applyNumberFormat="1" applyProtection="1">
      <protection locked="0"/>
    </xf>
    <xf numFmtId="0" fontId="5" fillId="0" borderId="0" xfId="3" applyProtection="1">
      <protection locked="0"/>
    </xf>
    <xf numFmtId="164" fontId="0" fillId="0" borderId="0" xfId="0" applyNumberFormat="1" applyProtection="1">
      <protection locked="0"/>
    </xf>
    <xf numFmtId="0" fontId="22" fillId="14" borderId="7" xfId="0" applyFont="1" applyFill="1" applyBorder="1" applyAlignment="1">
      <alignment horizontal="center" vertical="center"/>
    </xf>
    <xf numFmtId="0" fontId="22" fillId="15" borderId="7" xfId="0" applyFont="1" applyFill="1" applyBorder="1" applyAlignment="1">
      <alignment horizontal="center" vertical="center"/>
    </xf>
    <xf numFmtId="0" fontId="22" fillId="14" borderId="7" xfId="0" applyFont="1" applyFill="1" applyBorder="1" applyAlignment="1">
      <alignment horizontal="center" vertical="top"/>
    </xf>
    <xf numFmtId="0" fontId="23" fillId="0" borderId="0" xfId="0" applyFont="1"/>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23" fillId="0" borderId="0" xfId="0" applyFont="1" applyAlignment="1">
      <alignment wrapText="1"/>
    </xf>
    <xf numFmtId="0" fontId="24" fillId="15" borderId="1" xfId="0" applyFont="1" applyFill="1" applyBorder="1" applyAlignment="1">
      <alignment horizontal="left" vertical="center" wrapText="1"/>
    </xf>
    <xf numFmtId="0" fontId="25" fillId="0" borderId="1" xfId="0" applyFont="1" applyBorder="1" applyAlignment="1">
      <alignment vertical="top" wrapText="1"/>
    </xf>
    <xf numFmtId="0" fontId="23" fillId="0" borderId="0" xfId="0" applyFont="1" applyAlignment="1">
      <alignment vertical="center"/>
    </xf>
    <xf numFmtId="0" fontId="23" fillId="0" borderId="0" xfId="0" applyFont="1" applyAlignment="1">
      <alignment vertical="top"/>
    </xf>
    <xf numFmtId="0" fontId="0" fillId="0" borderId="0" xfId="0" applyAlignment="1">
      <alignment vertical="top"/>
    </xf>
    <xf numFmtId="49" fontId="0" fillId="0" borderId="0" xfId="0" quotePrefix="1" applyNumberFormat="1" applyProtection="1">
      <protection locked="0"/>
    </xf>
    <xf numFmtId="0" fontId="7" fillId="9" borderId="0" xfId="0" applyFont="1" applyFill="1" applyAlignment="1" applyProtection="1">
      <alignment horizontal="right" vertical="center"/>
      <protection hidden="1"/>
    </xf>
    <xf numFmtId="0" fontId="9" fillId="9" borderId="0" xfId="0" applyFont="1" applyFill="1" applyAlignment="1" applyProtection="1">
      <alignment vertical="center"/>
      <protection hidden="1"/>
    </xf>
    <xf numFmtId="0" fontId="7" fillId="0" borderId="1" xfId="0" applyFont="1" applyBorder="1" applyAlignment="1" applyProtection="1">
      <alignment vertical="center"/>
      <protection hidden="1"/>
    </xf>
    <xf numFmtId="0" fontId="7" fillId="9" borderId="1" xfId="0" applyFont="1" applyFill="1" applyBorder="1" applyAlignment="1" applyProtection="1">
      <alignment horizontal="left" vertical="center"/>
      <protection hidden="1"/>
    </xf>
    <xf numFmtId="0" fontId="9" fillId="10" borderId="1" xfId="0" applyFont="1" applyFill="1" applyBorder="1" applyAlignment="1" applyProtection="1">
      <alignment vertical="center"/>
      <protection hidden="1"/>
    </xf>
    <xf numFmtId="0" fontId="7" fillId="9" borderId="7" xfId="0" applyFont="1" applyFill="1" applyBorder="1" applyAlignment="1" applyProtection="1">
      <alignment vertical="center"/>
      <protection hidden="1"/>
    </xf>
    <xf numFmtId="1" fontId="7" fillId="9" borderId="1" xfId="0" applyNumberFormat="1" applyFont="1" applyFill="1" applyBorder="1" applyAlignment="1" applyProtection="1">
      <alignment horizontal="left" vertical="center"/>
      <protection hidden="1"/>
    </xf>
    <xf numFmtId="0" fontId="9" fillId="9" borderId="0" xfId="0" applyFont="1" applyFill="1" applyAlignment="1" applyProtection="1">
      <alignment horizontal="left" vertical="center"/>
      <protection hidden="1"/>
    </xf>
    <xf numFmtId="0" fontId="9" fillId="9" borderId="5" xfId="0" applyFont="1" applyFill="1" applyBorder="1" applyAlignment="1" applyProtection="1">
      <alignment horizontal="left" vertical="center"/>
      <protection hidden="1"/>
    </xf>
    <xf numFmtId="0" fontId="9" fillId="9" borderId="6" xfId="0" applyFont="1" applyFill="1" applyBorder="1" applyAlignment="1" applyProtection="1">
      <alignment vertical="center"/>
      <protection hidden="1"/>
    </xf>
    <xf numFmtId="0" fontId="7" fillId="9" borderId="1" xfId="0" applyFont="1" applyFill="1" applyBorder="1" applyAlignment="1" applyProtection="1">
      <alignment vertical="center"/>
      <protection hidden="1"/>
    </xf>
    <xf numFmtId="49" fontId="0" fillId="0" borderId="0" xfId="0" applyNumberFormat="1" applyProtection="1">
      <protection locked="0"/>
    </xf>
    <xf numFmtId="0" fontId="3"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9" fontId="0" fillId="0" borderId="0" xfId="0" applyNumberFormat="1"/>
    <xf numFmtId="164" fontId="3" fillId="4" borderId="1" xfId="0" applyNumberFormat="1" applyFont="1" applyFill="1" applyBorder="1" applyAlignment="1">
      <alignment horizontal="center" vertical="center" wrapText="1"/>
    </xf>
    <xf numFmtId="0" fontId="19" fillId="6" borderId="1" xfId="0" applyFont="1" applyFill="1" applyBorder="1" applyAlignment="1" applyProtection="1">
      <alignment vertical="center"/>
      <protection hidden="1"/>
    </xf>
    <xf numFmtId="0" fontId="11" fillId="6" borderId="1" xfId="0" applyFont="1" applyFill="1" applyBorder="1" applyAlignment="1" applyProtection="1">
      <alignment horizontal="left" vertical="center"/>
      <protection hidden="1"/>
    </xf>
    <xf numFmtId="0" fontId="2" fillId="16" borderId="1" xfId="0" applyFont="1" applyFill="1" applyBorder="1" applyAlignment="1">
      <alignment horizontal="center" vertical="center" wrapText="1"/>
    </xf>
    <xf numFmtId="14" fontId="2" fillId="16" borderId="9" xfId="0" applyNumberFormat="1" applyFont="1" applyFill="1" applyBorder="1" applyAlignment="1">
      <alignment horizontal="center" vertical="center" wrapText="1"/>
    </xf>
    <xf numFmtId="0" fontId="2" fillId="16" borderId="4" xfId="0" applyFont="1" applyFill="1" applyBorder="1" applyAlignment="1">
      <alignment horizontal="center" vertical="center" wrapText="1"/>
    </xf>
    <xf numFmtId="4" fontId="2" fillId="16" borderId="9" xfId="0" applyNumberFormat="1" applyFont="1" applyFill="1" applyBorder="1" applyAlignment="1">
      <alignment horizontal="center" vertical="center" wrapText="1"/>
    </xf>
    <xf numFmtId="0" fontId="19" fillId="11" borderId="7" xfId="0" applyFont="1" applyFill="1" applyBorder="1" applyAlignment="1">
      <alignment horizontal="center" vertical="center" wrapText="1"/>
    </xf>
    <xf numFmtId="0" fontId="3" fillId="0" borderId="15" xfId="0" applyFont="1" applyBorder="1" applyAlignment="1">
      <alignment wrapText="1"/>
    </xf>
    <xf numFmtId="0" fontId="0" fillId="0" borderId="16" xfId="0" applyBorder="1" applyAlignment="1">
      <alignment horizontal="left" wrapText="1"/>
    </xf>
    <xf numFmtId="0" fontId="0" fillId="0" borderId="0" xfId="0" applyAlignment="1">
      <alignment horizontal="center"/>
    </xf>
    <xf numFmtId="0" fontId="28" fillId="0" borderId="15" xfId="0" applyFont="1" applyBorder="1" applyAlignment="1">
      <alignment horizontal="center" vertical="center"/>
    </xf>
    <xf numFmtId="0" fontId="29" fillId="0" borderId="16" xfId="0" applyFont="1" applyBorder="1" applyAlignment="1">
      <alignment horizontal="center" vertical="center"/>
    </xf>
    <xf numFmtId="0" fontId="28" fillId="0" borderId="17" xfId="0" applyFont="1" applyBorder="1" applyAlignment="1">
      <alignment horizontal="left" vertical="center"/>
    </xf>
    <xf numFmtId="0" fontId="0" fillId="0" borderId="18" xfId="0" applyBorder="1" applyAlignment="1">
      <alignment horizontal="center"/>
    </xf>
    <xf numFmtId="0" fontId="28" fillId="17" borderId="19" xfId="0" applyFont="1" applyFill="1" applyBorder="1" applyAlignment="1">
      <alignment horizontal="left" vertical="center"/>
    </xf>
    <xf numFmtId="0" fontId="0" fillId="17" borderId="20" xfId="0" applyFill="1" applyBorder="1" applyAlignment="1">
      <alignment horizontal="center"/>
    </xf>
    <xf numFmtId="44" fontId="2" fillId="16" borderId="1" xfId="2" applyFont="1" applyFill="1" applyBorder="1" applyAlignment="1">
      <alignment horizontal="center" vertical="center" wrapText="1"/>
    </xf>
    <xf numFmtId="44" fontId="0" fillId="0" borderId="0" xfId="2" applyFont="1" applyProtection="1">
      <protection locked="0"/>
    </xf>
    <xf numFmtId="44" fontId="0" fillId="0" borderId="0" xfId="2" applyFont="1"/>
    <xf numFmtId="0" fontId="30" fillId="9" borderId="0" xfId="0" applyFont="1" applyFill="1" applyAlignment="1" applyProtection="1">
      <alignment horizontal="center" vertical="center"/>
      <protection hidden="1"/>
    </xf>
    <xf numFmtId="0" fontId="8" fillId="0" borderId="17" xfId="0" applyFont="1" applyBorder="1" applyAlignment="1">
      <alignment horizontal="left" vertical="top"/>
    </xf>
    <xf numFmtId="0" fontId="23" fillId="0" borderId="23" xfId="0" applyFont="1" applyBorder="1" applyAlignment="1">
      <alignment horizontal="center"/>
    </xf>
    <xf numFmtId="0" fontId="8" fillId="0" borderId="19" xfId="0" applyFont="1" applyBorder="1" applyAlignment="1">
      <alignment horizontal="left" vertical="top"/>
    </xf>
    <xf numFmtId="0" fontId="23" fillId="0" borderId="24" xfId="0" applyFont="1" applyBorder="1" applyAlignment="1">
      <alignment horizontal="center"/>
    </xf>
    <xf numFmtId="0" fontId="8" fillId="18" borderId="19" xfId="0" applyFont="1" applyFill="1" applyBorder="1" applyAlignment="1">
      <alignment horizontal="left" vertical="top"/>
    </xf>
    <xf numFmtId="0" fontId="23" fillId="18" borderId="24" xfId="0" applyFont="1" applyFill="1" applyBorder="1" applyAlignment="1">
      <alignment horizontal="center"/>
    </xf>
    <xf numFmtId="0" fontId="0" fillId="18" borderId="0" xfId="0" applyFill="1"/>
    <xf numFmtId="0" fontId="31" fillId="0" borderId="19" xfId="0" applyFont="1" applyBorder="1" applyAlignment="1">
      <alignment vertical="center"/>
    </xf>
    <xf numFmtId="0" fontId="8" fillId="0" borderId="21" xfId="0" applyFont="1" applyBorder="1" applyAlignment="1">
      <alignment horizontal="left" vertical="top"/>
    </xf>
    <xf numFmtId="0" fontId="23" fillId="0" borderId="25" xfId="0" applyFont="1" applyBorder="1" applyAlignment="1">
      <alignment horizontal="center"/>
    </xf>
    <xf numFmtId="0" fontId="26" fillId="0" borderId="1" xfId="0" applyFont="1" applyBorder="1" applyAlignment="1" applyProtection="1">
      <alignment vertical="center" wrapText="1"/>
      <protection hidden="1"/>
    </xf>
    <xf numFmtId="0" fontId="0" fillId="5" borderId="0" xfId="0" applyFill="1" applyAlignment="1">
      <alignment vertical="top"/>
    </xf>
    <xf numFmtId="0" fontId="9" fillId="9" borderId="1" xfId="0" applyFont="1" applyFill="1" applyBorder="1" applyAlignment="1">
      <alignment horizontal="left" vertical="top"/>
    </xf>
    <xf numFmtId="0" fontId="9" fillId="9" borderId="1" xfId="0" applyFont="1" applyFill="1" applyBorder="1" applyAlignment="1">
      <alignment horizontal="center" vertical="top"/>
    </xf>
    <xf numFmtId="0" fontId="0" fillId="9" borderId="0" xfId="0" applyFill="1" applyAlignment="1">
      <alignment vertical="top"/>
    </xf>
    <xf numFmtId="0" fontId="23" fillId="9" borderId="1" xfId="0" applyFont="1" applyFill="1" applyBorder="1" applyAlignment="1">
      <alignment horizontal="center" vertical="center" wrapText="1"/>
    </xf>
    <xf numFmtId="0" fontId="23" fillId="9" borderId="1" xfId="0" applyFont="1" applyFill="1" applyBorder="1" applyAlignment="1">
      <alignment horizontal="left" vertical="center" wrapText="1"/>
    </xf>
    <xf numFmtId="0" fontId="0" fillId="9" borderId="1" xfId="0" applyFill="1" applyBorder="1"/>
    <xf numFmtId="0" fontId="9" fillId="9" borderId="1"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7" fillId="10" borderId="1" xfId="0" applyFont="1" applyFill="1" applyBorder="1" applyAlignment="1" applyProtection="1">
      <alignment horizontal="center" vertical="center"/>
      <protection hidden="1"/>
    </xf>
    <xf numFmtId="0" fontId="9" fillId="9" borderId="0" xfId="0" applyFont="1" applyFill="1" applyAlignment="1" applyProtection="1">
      <alignment horizontal="center" vertical="center"/>
      <protection hidden="1"/>
    </xf>
    <xf numFmtId="0" fontId="3" fillId="0" borderId="0" xfId="0" applyFont="1" applyAlignment="1">
      <alignment horizontal="center" vertical="center" wrapText="1"/>
    </xf>
    <xf numFmtId="0" fontId="7" fillId="0" borderId="1" xfId="0" applyFont="1" applyBorder="1" applyAlignment="1" applyProtection="1">
      <alignment horizontal="center" vertical="center"/>
      <protection hidden="1"/>
    </xf>
    <xf numFmtId="0" fontId="0" fillId="0" borderId="0" xfId="0" applyAlignment="1" applyProtection="1">
      <alignment vertical="center"/>
      <protection hidden="1"/>
    </xf>
    <xf numFmtId="0" fontId="0" fillId="0" borderId="10" xfId="0" applyBorder="1" applyAlignment="1" applyProtection="1">
      <alignment vertical="center"/>
      <protection hidden="1"/>
    </xf>
    <xf numFmtId="0" fontId="0" fillId="0" borderId="8" xfId="0" applyBorder="1" applyAlignment="1" applyProtection="1">
      <alignment vertical="center"/>
      <protection hidden="1"/>
    </xf>
    <xf numFmtId="0" fontId="0" fillId="0" borderId="13" xfId="0" applyBorder="1" applyAlignment="1" applyProtection="1">
      <alignment vertical="center"/>
      <protection hidden="1"/>
    </xf>
    <xf numFmtId="0" fontId="0" fillId="0" borderId="14" xfId="0" applyBorder="1" applyAlignment="1" applyProtection="1">
      <alignment vertical="center"/>
      <protection hidden="1"/>
    </xf>
    <xf numFmtId="0" fontId="4" fillId="0" borderId="0" xfId="0" applyFont="1" applyAlignment="1" applyProtection="1">
      <alignment vertical="center"/>
      <protection hidden="1"/>
    </xf>
    <xf numFmtId="0" fontId="0" fillId="0" borderId="11" xfId="0" applyBorder="1" applyAlignment="1" applyProtection="1">
      <alignment vertical="center"/>
      <protection hidden="1"/>
    </xf>
    <xf numFmtId="0" fontId="0" fillId="0" borderId="12" xfId="0" applyBorder="1" applyAlignment="1" applyProtection="1">
      <alignment vertical="center"/>
      <protection hidden="1"/>
    </xf>
    <xf numFmtId="0" fontId="6" fillId="9" borderId="5" xfId="0" applyFont="1" applyFill="1" applyBorder="1" applyAlignment="1" applyProtection="1">
      <alignment vertical="center" wrapText="1"/>
      <protection hidden="1"/>
    </xf>
    <xf numFmtId="0" fontId="6" fillId="9" borderId="5" xfId="0" applyFont="1" applyFill="1" applyBorder="1" applyAlignment="1" applyProtection="1">
      <alignment vertical="center"/>
      <protection hidden="1"/>
    </xf>
    <xf numFmtId="0" fontId="8" fillId="9" borderId="17" xfId="0" applyFont="1" applyFill="1" applyBorder="1" applyAlignment="1">
      <alignment horizontal="left" vertical="top"/>
    </xf>
    <xf numFmtId="0" fontId="23" fillId="9" borderId="23" xfId="0" applyFont="1" applyFill="1" applyBorder="1" applyAlignment="1">
      <alignment horizontal="center"/>
    </xf>
    <xf numFmtId="0" fontId="0" fillId="9" borderId="0" xfId="0" applyFill="1"/>
    <xf numFmtId="0" fontId="8" fillId="9" borderId="19" xfId="0" applyFont="1" applyFill="1" applyBorder="1" applyAlignment="1">
      <alignment horizontal="left" vertical="top"/>
    </xf>
    <xf numFmtId="0" fontId="23" fillId="9" borderId="24" xfId="0" applyFont="1" applyFill="1" applyBorder="1" applyAlignment="1">
      <alignment horizontal="center"/>
    </xf>
    <xf numFmtId="0" fontId="31" fillId="9" borderId="19" xfId="0" applyFont="1" applyFill="1" applyBorder="1" applyAlignment="1">
      <alignment vertical="center"/>
    </xf>
    <xf numFmtId="0" fontId="8" fillId="9" borderId="21" xfId="0" applyFont="1" applyFill="1" applyBorder="1" applyAlignment="1">
      <alignment horizontal="left" vertical="top"/>
    </xf>
    <xf numFmtId="0" fontId="23" fillId="9" borderId="25" xfId="0" applyFont="1" applyFill="1" applyBorder="1" applyAlignment="1">
      <alignment horizontal="center"/>
    </xf>
    <xf numFmtId="14" fontId="9" fillId="10" borderId="1" xfId="0" applyNumberFormat="1" applyFont="1" applyFill="1" applyBorder="1" applyAlignment="1" applyProtection="1">
      <alignment vertical="center"/>
      <protection hidden="1"/>
    </xf>
    <xf numFmtId="0" fontId="37" fillId="0" borderId="0" xfId="0" applyFont="1" applyAlignment="1" applyProtection="1">
      <alignment horizontal="center" vertical="center"/>
      <protection locked="0"/>
    </xf>
    <xf numFmtId="0" fontId="32" fillId="19" borderId="0" xfId="0" applyFont="1" applyFill="1" applyAlignment="1">
      <alignment horizontal="center"/>
    </xf>
    <xf numFmtId="0" fontId="39" fillId="0" borderId="0" xfId="0" applyFont="1" applyAlignment="1">
      <alignment vertical="center"/>
    </xf>
    <xf numFmtId="0" fontId="39" fillId="0" borderId="0" xfId="0" applyFont="1" applyAlignment="1">
      <alignment horizontal="left" vertical="center" indent="5"/>
    </xf>
    <xf numFmtId="0" fontId="41" fillId="0" borderId="0" xfId="0" applyFont="1" applyAlignment="1">
      <alignment horizontal="center" vertical="center" wrapText="1"/>
    </xf>
    <xf numFmtId="0" fontId="40" fillId="0" borderId="0" xfId="0" applyFont="1" applyAlignment="1">
      <alignment horizontal="center" vertical="center" wrapText="1"/>
    </xf>
    <xf numFmtId="0" fontId="40" fillId="0" borderId="14" xfId="0" applyFont="1" applyBorder="1" applyAlignment="1">
      <alignment horizontal="center" vertical="center" wrapText="1"/>
    </xf>
    <xf numFmtId="0" fontId="7" fillId="10" borderId="2" xfId="0" applyFont="1" applyFill="1" applyBorder="1" applyAlignment="1" applyProtection="1">
      <alignment horizontal="left" vertical="center"/>
      <protection hidden="1"/>
    </xf>
    <xf numFmtId="0" fontId="7" fillId="10" borderId="3" xfId="0" applyFont="1" applyFill="1" applyBorder="1" applyAlignment="1" applyProtection="1">
      <alignment horizontal="left" vertical="center"/>
      <protection hidden="1"/>
    </xf>
    <xf numFmtId="0" fontId="26" fillId="5" borderId="4" xfId="0" applyFont="1" applyFill="1" applyBorder="1" applyAlignment="1" applyProtection="1">
      <alignment horizontal="justify" vertical="center" wrapText="1"/>
      <protection hidden="1"/>
    </xf>
    <xf numFmtId="0" fontId="26" fillId="5" borderId="2" xfId="0" applyFont="1" applyFill="1" applyBorder="1" applyAlignment="1" applyProtection="1">
      <alignment horizontal="justify" vertical="center" wrapText="1"/>
      <protection hidden="1"/>
    </xf>
    <xf numFmtId="0" fontId="26" fillId="5" borderId="3" xfId="0" applyFont="1" applyFill="1" applyBorder="1" applyAlignment="1" applyProtection="1">
      <alignment horizontal="justify" vertical="center" wrapText="1"/>
      <protection hidden="1"/>
    </xf>
    <xf numFmtId="0" fontId="7" fillId="0" borderId="1" xfId="0" applyFont="1" applyBorder="1" applyAlignment="1" applyProtection="1">
      <alignment horizontal="left" vertical="center"/>
      <protection hidden="1"/>
    </xf>
    <xf numFmtId="0" fontId="11" fillId="6" borderId="1" xfId="0" applyFont="1" applyFill="1" applyBorder="1" applyAlignment="1" applyProtection="1">
      <alignment horizontal="center" vertical="center" wrapText="1"/>
      <protection hidden="1"/>
    </xf>
    <xf numFmtId="14" fontId="7" fillId="10" borderId="1" xfId="0" applyNumberFormat="1" applyFont="1" applyFill="1" applyBorder="1" applyAlignment="1" applyProtection="1">
      <alignment horizontal="center" vertical="center"/>
      <protection hidden="1"/>
    </xf>
    <xf numFmtId="0" fontId="7" fillId="10" borderId="1" xfId="0" applyFont="1" applyFill="1" applyBorder="1" applyAlignment="1" applyProtection="1">
      <alignment horizontal="center" vertical="center"/>
      <protection hidden="1"/>
    </xf>
    <xf numFmtId="0" fontId="11" fillId="6" borderId="10" xfId="0" applyFont="1" applyFill="1" applyBorder="1" applyAlignment="1" applyProtection="1">
      <alignment horizontal="center" vertical="center" wrapText="1"/>
      <protection hidden="1"/>
    </xf>
    <xf numFmtId="0" fontId="11" fillId="6" borderId="8" xfId="0" applyFont="1" applyFill="1" applyBorder="1" applyAlignment="1" applyProtection="1">
      <alignment horizontal="center" vertical="center" wrapText="1"/>
      <protection hidden="1"/>
    </xf>
    <xf numFmtId="0" fontId="11" fillId="6" borderId="11" xfId="0" applyFont="1" applyFill="1" applyBorder="1" applyAlignment="1" applyProtection="1">
      <alignment horizontal="center" vertical="center" wrapText="1"/>
      <protection hidden="1"/>
    </xf>
    <xf numFmtId="0" fontId="11" fillId="6" borderId="12" xfId="0" applyFont="1" applyFill="1" applyBorder="1" applyAlignment="1" applyProtection="1">
      <alignment horizontal="center" vertical="center" wrapText="1"/>
      <protection hidden="1"/>
    </xf>
    <xf numFmtId="0" fontId="34" fillId="10" borderId="10" xfId="0" applyFont="1" applyFill="1" applyBorder="1" applyAlignment="1" applyProtection="1">
      <alignment horizontal="center" vertical="center" wrapText="1"/>
      <protection hidden="1"/>
    </xf>
    <xf numFmtId="0" fontId="34" fillId="10" borderId="5" xfId="0" applyFont="1" applyFill="1" applyBorder="1" applyAlignment="1" applyProtection="1">
      <alignment horizontal="center" vertical="center" wrapText="1"/>
      <protection hidden="1"/>
    </xf>
    <xf numFmtId="0" fontId="34" fillId="10" borderId="8" xfId="0" applyFont="1" applyFill="1" applyBorder="1" applyAlignment="1" applyProtection="1">
      <alignment horizontal="center" vertical="center" wrapText="1"/>
      <protection hidden="1"/>
    </xf>
    <xf numFmtId="0" fontId="34" fillId="10" borderId="11" xfId="0" applyFont="1" applyFill="1" applyBorder="1" applyAlignment="1" applyProtection="1">
      <alignment horizontal="center" vertical="center" wrapText="1"/>
      <protection hidden="1"/>
    </xf>
    <xf numFmtId="0" fontId="34" fillId="10" borderId="6" xfId="0" applyFont="1" applyFill="1" applyBorder="1" applyAlignment="1" applyProtection="1">
      <alignment horizontal="center" vertical="center" wrapText="1"/>
      <protection hidden="1"/>
    </xf>
    <xf numFmtId="0" fontId="34" fillId="10" borderId="1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2"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left" vertical="center" wrapText="1"/>
      <protection hidden="1"/>
    </xf>
    <xf numFmtId="164" fontId="7" fillId="10" borderId="1" xfId="2" applyNumberFormat="1"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33" fillId="0" borderId="0" xfId="4" applyFont="1" applyAlignment="1" applyProtection="1">
      <alignment horizontal="center" vertical="center"/>
      <protection hidden="1"/>
    </xf>
    <xf numFmtId="0" fontId="15" fillId="9" borderId="0" xfId="0" applyFont="1" applyFill="1" applyAlignment="1" applyProtection="1">
      <alignment horizontal="center" wrapText="1"/>
      <protection hidden="1"/>
    </xf>
    <xf numFmtId="0" fontId="10" fillId="6" borderId="0" xfId="4" applyFont="1" applyFill="1" applyAlignment="1" applyProtection="1">
      <alignment horizontal="left" vertical="center"/>
      <protection hidden="1"/>
    </xf>
    <xf numFmtId="0" fontId="9" fillId="9" borderId="0" xfId="0" applyFont="1" applyFill="1" applyAlignment="1" applyProtection="1">
      <alignment horizontal="center" vertical="center"/>
      <protection hidden="1"/>
    </xf>
    <xf numFmtId="0" fontId="9" fillId="10" borderId="1" xfId="0" applyFont="1" applyFill="1" applyBorder="1" applyAlignment="1" applyProtection="1">
      <alignment horizontal="left" vertical="center"/>
      <protection hidden="1"/>
    </xf>
    <xf numFmtId="0" fontId="10" fillId="6" borderId="0" xfId="4" applyFont="1" applyFill="1" applyAlignment="1" applyProtection="1">
      <alignment horizontal="center" vertical="center"/>
      <protection hidden="1"/>
    </xf>
    <xf numFmtId="0" fontId="10" fillId="6" borderId="14" xfId="4" applyFont="1" applyFill="1" applyBorder="1" applyAlignment="1" applyProtection="1">
      <alignment horizontal="center" vertical="center"/>
      <protection hidden="1"/>
    </xf>
    <xf numFmtId="0" fontId="7" fillId="9" borderId="4" xfId="0" applyFont="1" applyFill="1" applyBorder="1" applyAlignment="1" applyProtection="1">
      <alignment horizontal="center" vertical="center"/>
      <protection hidden="1"/>
    </xf>
    <xf numFmtId="0" fontId="7" fillId="9" borderId="2" xfId="0" applyFont="1" applyFill="1" applyBorder="1" applyAlignment="1" applyProtection="1">
      <alignment horizontal="center" vertical="center"/>
      <protection hidden="1"/>
    </xf>
    <xf numFmtId="0" fontId="7" fillId="9" borderId="3" xfId="0" applyFont="1" applyFill="1" applyBorder="1" applyAlignment="1" applyProtection="1">
      <alignment horizontal="center" vertical="center"/>
      <protection hidden="1"/>
    </xf>
    <xf numFmtId="0" fontId="7" fillId="10" borderId="4" xfId="0" applyFont="1" applyFill="1" applyBorder="1" applyAlignment="1" applyProtection="1">
      <alignment horizontal="left" vertical="center"/>
      <protection hidden="1"/>
    </xf>
    <xf numFmtId="0" fontId="10" fillId="6" borderId="6" xfId="4" applyFont="1" applyFill="1" applyBorder="1" applyAlignment="1" applyProtection="1">
      <alignment horizontal="left" vertical="center"/>
      <protection hidden="1"/>
    </xf>
    <xf numFmtId="0" fontId="34" fillId="10" borderId="1" xfId="0" applyFont="1" applyFill="1" applyBorder="1" applyAlignment="1" applyProtection="1">
      <alignment horizontal="center" vertical="center"/>
      <protection hidden="1"/>
    </xf>
    <xf numFmtId="0" fontId="11" fillId="6" borderId="1" xfId="0" applyFont="1" applyFill="1" applyBorder="1" applyAlignment="1" applyProtection="1">
      <alignment horizontal="center" vertical="center"/>
      <protection hidden="1"/>
    </xf>
    <xf numFmtId="0" fontId="34" fillId="10" borderId="1" xfId="0" applyFont="1" applyFill="1" applyBorder="1" applyAlignment="1" applyProtection="1">
      <alignment horizontal="center" vertical="center" wrapText="1"/>
      <protection hidden="1"/>
    </xf>
    <xf numFmtId="0" fontId="9" fillId="10" borderId="4" xfId="0" applyFont="1" applyFill="1" applyBorder="1" applyAlignment="1" applyProtection="1">
      <alignment horizontal="left" vertical="center"/>
      <protection hidden="1"/>
    </xf>
    <xf numFmtId="0" fontId="9" fillId="10" borderId="2" xfId="0" applyFont="1" applyFill="1" applyBorder="1" applyAlignment="1" applyProtection="1">
      <alignment horizontal="left" vertical="center"/>
      <protection hidden="1"/>
    </xf>
    <xf numFmtId="0" fontId="9" fillId="10" borderId="5" xfId="0" applyFont="1" applyFill="1" applyBorder="1" applyAlignment="1" applyProtection="1">
      <alignment horizontal="left" vertical="center"/>
      <protection hidden="1"/>
    </xf>
    <xf numFmtId="0" fontId="9" fillId="10" borderId="8" xfId="0" applyFont="1" applyFill="1" applyBorder="1" applyAlignment="1" applyProtection="1">
      <alignment horizontal="left" vertical="center"/>
      <protection hidden="1"/>
    </xf>
    <xf numFmtId="0" fontId="8" fillId="9" borderId="0" xfId="0" applyFont="1" applyFill="1" applyAlignment="1" applyProtection="1">
      <alignment horizontal="center" vertical="center"/>
      <protection hidden="1"/>
    </xf>
    <xf numFmtId="1" fontId="9" fillId="10" borderId="1" xfId="1" applyNumberFormat="1" applyFont="1" applyFill="1" applyBorder="1" applyAlignment="1" applyProtection="1">
      <alignment horizontal="left" vertical="center"/>
      <protection hidden="1"/>
    </xf>
    <xf numFmtId="0" fontId="7" fillId="0" borderId="1" xfId="0" applyFont="1" applyBorder="1" applyAlignment="1" applyProtection="1">
      <alignment horizontal="left" vertical="center" wrapText="1"/>
      <protection hidden="1"/>
    </xf>
    <xf numFmtId="49" fontId="7" fillId="9" borderId="4" xfId="0" applyNumberFormat="1" applyFont="1" applyFill="1" applyBorder="1" applyAlignment="1" applyProtection="1">
      <alignment horizontal="left" vertical="center"/>
      <protection hidden="1"/>
    </xf>
    <xf numFmtId="49" fontId="7" fillId="9" borderId="3" xfId="0" applyNumberFormat="1" applyFont="1" applyFill="1" applyBorder="1" applyAlignment="1" applyProtection="1">
      <alignment horizontal="left" vertical="center"/>
      <protection hidden="1"/>
    </xf>
    <xf numFmtId="0" fontId="0" fillId="0" borderId="0" xfId="0" applyAlignment="1" applyProtection="1">
      <alignment horizontal="center" vertical="center"/>
      <protection hidden="1"/>
    </xf>
    <xf numFmtId="0" fontId="0" fillId="0" borderId="14" xfId="0" applyBorder="1" applyAlignment="1" applyProtection="1">
      <alignment horizontal="center" vertical="center"/>
      <protection hidden="1"/>
    </xf>
    <xf numFmtId="0" fontId="36" fillId="0" borderId="10" xfId="0" applyFont="1" applyBorder="1" applyAlignment="1" applyProtection="1">
      <alignment horizontal="center" vertical="center" wrapText="1"/>
      <protection hidden="1"/>
    </xf>
    <xf numFmtId="0" fontId="36" fillId="0" borderId="5" xfId="0" applyFont="1" applyBorder="1" applyAlignment="1" applyProtection="1">
      <alignment horizontal="center" vertical="center" wrapText="1"/>
      <protection hidden="1"/>
    </xf>
    <xf numFmtId="0" fontId="36" fillId="0" borderId="8" xfId="0" applyFont="1" applyBorder="1" applyAlignment="1" applyProtection="1">
      <alignment horizontal="center" vertical="center" wrapText="1"/>
      <protection hidden="1"/>
    </xf>
    <xf numFmtId="0" fontId="36" fillId="0" borderId="11" xfId="0" applyFont="1" applyBorder="1" applyAlignment="1" applyProtection="1">
      <alignment horizontal="center" vertical="center" wrapText="1"/>
      <protection hidden="1"/>
    </xf>
    <xf numFmtId="0" fontId="36" fillId="0" borderId="6" xfId="0" applyFont="1" applyBorder="1" applyAlignment="1" applyProtection="1">
      <alignment horizontal="center" vertical="center" wrapText="1"/>
      <protection hidden="1"/>
    </xf>
    <xf numFmtId="0" fontId="36" fillId="0" borderId="12"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35" fillId="0" borderId="8" xfId="0" applyFont="1" applyBorder="1" applyAlignment="1" applyProtection="1">
      <alignment horizontal="center" vertical="center" wrapText="1"/>
      <protection hidden="1"/>
    </xf>
    <xf numFmtId="0" fontId="35" fillId="0" borderId="11" xfId="0" applyFont="1" applyBorder="1" applyAlignment="1" applyProtection="1">
      <alignment horizontal="center" vertical="center" wrapText="1"/>
      <protection hidden="1"/>
    </xf>
    <xf numFmtId="0" fontId="35" fillId="0" borderId="12" xfId="0" applyFont="1" applyBorder="1" applyAlignment="1" applyProtection="1">
      <alignment horizontal="center" vertical="center" wrapText="1"/>
      <protection hidden="1"/>
    </xf>
    <xf numFmtId="0" fontId="38" fillId="0" borderId="11" xfId="0" applyFont="1" applyBorder="1" applyAlignment="1" applyProtection="1">
      <alignment horizontal="center" wrapText="1"/>
      <protection hidden="1"/>
    </xf>
    <xf numFmtId="0" fontId="38" fillId="0" borderId="6" xfId="0" applyFont="1" applyBorder="1" applyAlignment="1" applyProtection="1">
      <alignment horizontal="center" wrapText="1"/>
      <protection hidden="1"/>
    </xf>
    <xf numFmtId="0" fontId="38" fillId="0" borderId="12" xfId="0" applyFont="1" applyBorder="1" applyAlignment="1" applyProtection="1">
      <alignment horizontal="center" wrapText="1"/>
      <protection hidden="1"/>
    </xf>
    <xf numFmtId="0" fontId="38" fillId="0" borderId="10" xfId="0" applyFont="1" applyBorder="1" applyAlignment="1" applyProtection="1">
      <alignment horizontal="center" wrapText="1"/>
      <protection hidden="1"/>
    </xf>
    <xf numFmtId="0" fontId="38" fillId="0" borderId="5" xfId="0" applyFont="1" applyBorder="1" applyAlignment="1" applyProtection="1">
      <alignment horizontal="center" wrapText="1"/>
      <protection hidden="1"/>
    </xf>
    <xf numFmtId="0" fontId="38" fillId="0" borderId="8" xfId="0" applyFont="1" applyBorder="1" applyAlignment="1" applyProtection="1">
      <alignment horizontal="center" wrapText="1"/>
      <protection hidden="1"/>
    </xf>
    <xf numFmtId="0" fontId="38" fillId="0" borderId="13" xfId="0" applyFont="1" applyBorder="1" applyAlignment="1" applyProtection="1">
      <alignment horizontal="center" wrapText="1"/>
      <protection hidden="1"/>
    </xf>
    <xf numFmtId="0" fontId="38" fillId="0" borderId="0" xfId="0" applyFont="1" applyAlignment="1" applyProtection="1">
      <alignment horizontal="center" wrapText="1"/>
      <protection hidden="1"/>
    </xf>
    <xf numFmtId="0" fontId="38" fillId="0" borderId="14" xfId="0" applyFont="1" applyBorder="1" applyAlignment="1" applyProtection="1">
      <alignment horizontal="center" wrapText="1"/>
      <protection hidden="1"/>
    </xf>
    <xf numFmtId="0" fontId="32" fillId="19" borderId="0" xfId="0" applyFont="1" applyFill="1" applyAlignment="1">
      <alignment horizontal="center"/>
    </xf>
    <xf numFmtId="0" fontId="27" fillId="0" borderId="17" xfId="0" applyFont="1" applyBorder="1" applyAlignment="1">
      <alignment horizontal="center" vertical="center" wrapText="1"/>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cellXfs>
  <cellStyles count="5">
    <cellStyle name="Hipervínculo" xfId="3" builtinId="8"/>
    <cellStyle name="Millares" xfId="1" builtinId="3"/>
    <cellStyle name="Moneda" xfId="2" builtinId="4"/>
    <cellStyle name="Normal" xfId="0" builtinId="0"/>
    <cellStyle name="Normal 2" xfId="4" xr:uid="{00000000-0005-0000-0000-000004000000}"/>
  </cellStyles>
  <dxfs count="1">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google.com.mx/imgres?imgurl=http://cadenapolitica.com/wp-content/uploads/2019/01/201901241216-cdmx-696x603.jpg&amp;imgrefurl=http://cadenapolitica.com/2019/01/24/gobierno-de-la-ciudad-de-mexico-reduce-a-seis-por-ciento-las-tasas-de-interes-de-los-creditos-para-la-inclusion-social/&amp;docid=2KTK021LWWQnWM&amp;tbnid=BsfzVy23pTh8HM:&amp;vet=10ahUKEwjYp_qRvILjAhVLPq0KHfxPBm0QMwhEKAAwAA..i&amp;w=696&amp;h=603&amp;hl=es-419&amp;bih=751&amp;biw=1600&amp;q=LOGO%20DE%20FONDESO&amp;ved=0ahUKEwjYp_qRvILjAhVLPq0KHfxPBm0QMwhEKAAwAA&amp;iact=mrc&amp;uact=8"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6</xdr:row>
      <xdr:rowOff>0</xdr:rowOff>
    </xdr:from>
    <xdr:to>
      <xdr:col>16384</xdr:col>
      <xdr:colOff>142875</xdr:colOff>
      <xdr:row>7</xdr:row>
      <xdr:rowOff>47625</xdr:rowOff>
    </xdr:to>
    <xdr:sp macro="" textlink="">
      <xdr:nvSpPr>
        <xdr:cNvPr id="2051" name="BsfzVy23pTh8HM:" descr="Resultado de imagen para LOGO DE FONDESO">
          <a:hlinkClick xmlns:r="http://schemas.openxmlformats.org/officeDocument/2006/relationships" r:id="rId1"/>
          <a:extLst>
            <a:ext uri="{FF2B5EF4-FFF2-40B4-BE49-F238E27FC236}">
              <a16:creationId xmlns:a16="http://schemas.microsoft.com/office/drawing/2014/main" id="{00000000-0008-0000-0000-000003080000}"/>
            </a:ext>
          </a:extLst>
        </xdr:cNvPr>
        <xdr:cNvSpPr>
          <a:spLocks noChangeAspect="1" noChangeArrowheads="1"/>
        </xdr:cNvSpPr>
      </xdr:nvSpPr>
      <xdr:spPr bwMode="auto">
        <a:xfrm>
          <a:off x="12315825" y="155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485776</xdr:colOff>
      <xdr:row>1</xdr:row>
      <xdr:rowOff>128950</xdr:rowOff>
    </xdr:from>
    <xdr:to>
      <xdr:col>8</xdr:col>
      <xdr:colOff>466725</xdr:colOff>
      <xdr:row>1</xdr:row>
      <xdr:rowOff>469420</xdr:rowOff>
    </xdr:to>
    <xdr:pic>
      <xdr:nvPicPr>
        <xdr:cNvPr id="9" name="Imagen 8" descr="Captura de pantalla 2020-03-27 21.09.38.png">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9108" b="25690"/>
        <a:stretch/>
      </xdr:blipFill>
      <xdr:spPr>
        <a:xfrm>
          <a:off x="3619501" y="319450"/>
          <a:ext cx="2895599" cy="340470"/>
        </a:xfrm>
        <a:prstGeom prst="rect">
          <a:avLst/>
        </a:prstGeom>
      </xdr:spPr>
    </xdr:pic>
    <xdr:clientData/>
  </xdr:twoCellAnchor>
  <xdr:twoCellAnchor editAs="oneCell">
    <xdr:from>
      <xdr:col>2</xdr:col>
      <xdr:colOff>10026</xdr:colOff>
      <xdr:row>1</xdr:row>
      <xdr:rowOff>90239</xdr:rowOff>
    </xdr:from>
    <xdr:to>
      <xdr:col>4</xdr:col>
      <xdr:colOff>466216</xdr:colOff>
      <xdr:row>3</xdr:row>
      <xdr:rowOff>70184</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270710" y="280739"/>
          <a:ext cx="3333743" cy="761998"/>
        </a:xfrm>
        <a:prstGeom prst="rect">
          <a:avLst/>
        </a:prstGeom>
      </xdr:spPr>
    </xdr:pic>
    <xdr:clientData/>
  </xdr:twoCellAnchor>
  <xdr:twoCellAnchor editAs="oneCell">
    <xdr:from>
      <xdr:col>9</xdr:col>
      <xdr:colOff>521368</xdr:colOff>
      <xdr:row>1</xdr:row>
      <xdr:rowOff>80211</xdr:rowOff>
    </xdr:from>
    <xdr:to>
      <xdr:col>11</xdr:col>
      <xdr:colOff>1572290</xdr:colOff>
      <xdr:row>3</xdr:row>
      <xdr:rowOff>117206</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7249026" y="270711"/>
          <a:ext cx="2695238" cy="8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finsnc-my.sharepoint.com/G/Documents%20and%20Settings/rbarraza/Configuraci&#243;n%20local/Archivos%20temporales%20de%20Internet/OLK10/londres/ReporteLondresLT_20021125_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sumen"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mparativo%20Resumen"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afinsnc-my.sharepoint.com/E/Users/ggarcia/Documents/Programacion%20Financiera/2013/TARJETAS%20CONSEJO%20%20(R012RENTABILID)/10%20Oct/RESULTADOS%20Oct%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
      <sheetName val="AS"/>
      <sheetName val="detalle_NKAS"/>
      <sheetName val="detalle_NK"/>
      <sheetName val="MonthEndEjecutivo"/>
      <sheetName val="Description_2_limits"/>
      <sheetName val="Cs_Bonds_ASBook_summary"/>
      <sheetName val="SPREADS"/>
      <sheetName val="Ejecutivo"/>
      <sheetName val="Detalle"/>
      <sheetName val="Terminos"/>
      <sheetName val="Limites"/>
      <sheetName val="Description_2"/>
      <sheetName val="Libor"/>
      <sheetName val="Volatilities"/>
      <sheetName val="Notes"/>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36465</v>
          </cell>
          <cell r="C4">
            <v>36465</v>
          </cell>
          <cell r="F4">
            <v>36465</v>
          </cell>
          <cell r="I4">
            <v>36465</v>
          </cell>
          <cell r="L4">
            <v>36465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Hoja2"/>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 Resume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ENTRADAS"/>
      <sheetName val="EDO RES CONSEJO"/>
      <sheetName val="PRESENTACION CONSEJO"/>
      <sheetName val="PRESENTACION CONSEJO Bca"/>
      <sheetName val="EDO RES CONSEJO V2"/>
      <sheetName val="EDO RES CONSEJO (3)"/>
      <sheetName val="Esti. Gest. (2)"/>
      <sheetName val="Tarjetas Estim. Gest."/>
      <sheetName val="Pensiones"/>
      <sheetName val="Prog_Gto"/>
      <sheetName val="Imp y PTU 4"/>
      <sheetName val="Imp y PTU 3"/>
      <sheetName val="N. DE CAPIT."/>
      <sheetName val="T.Ncap"/>
      <sheetName val="Carpeta"/>
      <sheetName val="EDO RES CONSEJO 06-13"/>
      <sheetName val="EDO RES real"/>
      <sheetName val="EDO RES Prog mes"/>
      <sheetName val="EDO RES Estim"/>
      <sheetName val="EDO RES 06-15"/>
      <sheetName val="Imp y PTU"/>
      <sheetName val="Imp y PTU 2"/>
      <sheetName val="DICIEMBRE"/>
    </sheetNames>
    <sheetDataSet>
      <sheetData sheetId="0" refreshError="1"/>
      <sheetData sheetId="1">
        <row r="1">
          <cell r="C1" t="str">
            <v>Importar Gasto Corriente:</v>
          </cell>
          <cell r="D1" t="str">
            <v>M13</v>
          </cell>
          <cell r="E1" t="str">
            <v>M13</v>
          </cell>
          <cell r="F1" t="str">
            <v>M13</v>
          </cell>
          <cell r="G1" t="str">
            <v>M13</v>
          </cell>
          <cell r="H1" t="str">
            <v>M13</v>
          </cell>
          <cell r="I1" t="str">
            <v>M13</v>
          </cell>
          <cell r="J1" t="str">
            <v>M13</v>
          </cell>
          <cell r="K1" t="str">
            <v>M13</v>
          </cell>
          <cell r="L1" t="str">
            <v>M13</v>
          </cell>
          <cell r="M1" t="str">
            <v>M13</v>
          </cell>
          <cell r="N1" t="str">
            <v>M13</v>
          </cell>
          <cell r="O1" t="str">
            <v>M01</v>
          </cell>
          <cell r="P1" t="str">
            <v>M02</v>
          </cell>
          <cell r="Q1" t="str">
            <v>M03</v>
          </cell>
          <cell r="R1" t="str">
            <v>M04</v>
          </cell>
          <cell r="S1" t="str">
            <v>M05</v>
          </cell>
          <cell r="T1" t="str">
            <v>M06</v>
          </cell>
          <cell r="U1" t="str">
            <v>M07</v>
          </cell>
          <cell r="V1" t="str">
            <v>M08</v>
          </cell>
          <cell r="W1" t="str">
            <v>M09</v>
          </cell>
          <cell r="X1" t="str">
            <v>M10</v>
          </cell>
          <cell r="Y1" t="str">
            <v>M11</v>
          </cell>
          <cell r="Z1" t="str">
            <v>M12</v>
          </cell>
          <cell r="AA1" t="str">
            <v>M13</v>
          </cell>
          <cell r="AB1" t="str">
            <v>M01</v>
          </cell>
          <cell r="AC1" t="str">
            <v>M02</v>
          </cell>
          <cell r="AD1" t="str">
            <v>M03</v>
          </cell>
          <cell r="AE1" t="str">
            <v>M04</v>
          </cell>
          <cell r="AF1" t="str">
            <v>M05</v>
          </cell>
          <cell r="AG1" t="str">
            <v>M06</v>
          </cell>
          <cell r="AH1" t="str">
            <v>M07</v>
          </cell>
          <cell r="AI1" t="str">
            <v>M08</v>
          </cell>
          <cell r="AJ1" t="str">
            <v>M09</v>
          </cell>
          <cell r="AK1" t="str">
            <v>M10</v>
          </cell>
          <cell r="AL1" t="str">
            <v>M11</v>
          </cell>
          <cell r="AM1" t="str">
            <v>M12</v>
          </cell>
          <cell r="AN1" t="str">
            <v>M13</v>
          </cell>
          <cell r="AO1" t="str">
            <v>M13</v>
          </cell>
          <cell r="AP1" t="str">
            <v>M01</v>
          </cell>
          <cell r="AQ1" t="str">
            <v>M02</v>
          </cell>
          <cell r="AR1" t="str">
            <v>M03</v>
          </cell>
          <cell r="AS1" t="str">
            <v>M04</v>
          </cell>
          <cell r="AT1" t="str">
            <v>M05</v>
          </cell>
          <cell r="AU1" t="str">
            <v>M06</v>
          </cell>
          <cell r="AV1" t="str">
            <v>M07</v>
          </cell>
          <cell r="AW1" t="str">
            <v>M08</v>
          </cell>
          <cell r="AX1" t="str">
            <v>M09</v>
          </cell>
          <cell r="AY1" t="str">
            <v>M10</v>
          </cell>
          <cell r="AZ1" t="str">
            <v>M11</v>
          </cell>
          <cell r="BA1" t="str">
            <v>M12</v>
          </cell>
          <cell r="BB1" t="str">
            <v>M13</v>
          </cell>
          <cell r="BC1" t="str">
            <v>M01</v>
          </cell>
          <cell r="BD1" t="str">
            <v>M02</v>
          </cell>
          <cell r="BE1" t="str">
            <v>M03</v>
          </cell>
          <cell r="BF1" t="str">
            <v>M04</v>
          </cell>
          <cell r="BG1" t="str">
            <v>M05</v>
          </cell>
          <cell r="BH1" t="str">
            <v>M06</v>
          </cell>
          <cell r="BI1" t="str">
            <v>M07</v>
          </cell>
          <cell r="BJ1" t="str">
            <v>M08</v>
          </cell>
          <cell r="BK1" t="str">
            <v>M09</v>
          </cell>
          <cell r="BL1" t="str">
            <v>M10</v>
          </cell>
          <cell r="BM1" t="str">
            <v>M11</v>
          </cell>
          <cell r="BN1" t="str">
            <v>M12</v>
          </cell>
          <cell r="BO1" t="str">
            <v>M13</v>
          </cell>
          <cell r="BP1" t="str">
            <v>M14</v>
          </cell>
          <cell r="BQ1" t="str">
            <v>M01</v>
          </cell>
          <cell r="BR1" t="str">
            <v>M02</v>
          </cell>
          <cell r="BS1" t="str">
            <v>M03</v>
          </cell>
          <cell r="BT1" t="str">
            <v>M04</v>
          </cell>
          <cell r="BU1" t="str">
            <v>M05</v>
          </cell>
          <cell r="BV1" t="str">
            <v>M06</v>
          </cell>
          <cell r="BW1" t="str">
            <v>M07</v>
          </cell>
          <cell r="BX1" t="str">
            <v>M08</v>
          </cell>
          <cell r="BY1" t="str">
            <v>M09</v>
          </cell>
          <cell r="BZ1" t="str">
            <v>M10</v>
          </cell>
          <cell r="CA1" t="str">
            <v>M11</v>
          </cell>
          <cell r="CB1" t="str">
            <v>M12</v>
          </cell>
          <cell r="CC1" t="str">
            <v>M13</v>
          </cell>
          <cell r="CD1" t="str">
            <v>M21</v>
          </cell>
          <cell r="CE1" t="str">
            <v>M24</v>
          </cell>
          <cell r="CF1" t="str">
            <v>M13</v>
          </cell>
          <cell r="CG1" t="str">
            <v>M13</v>
          </cell>
          <cell r="CH1" t="str">
            <v>M13</v>
          </cell>
          <cell r="CI1" t="str">
            <v>M13</v>
          </cell>
          <cell r="CJ1" t="str">
            <v>M13</v>
          </cell>
        </row>
        <row r="2">
          <cell r="D2" t="str">
            <v>REAL00</v>
          </cell>
          <cell r="E2" t="str">
            <v>REAL01</v>
          </cell>
          <cell r="F2" t="str">
            <v>REAL02</v>
          </cell>
          <cell r="G2" t="str">
            <v>REAL03</v>
          </cell>
          <cell r="H2" t="str">
            <v>REAL04</v>
          </cell>
          <cell r="I2" t="str">
            <v>REAL05</v>
          </cell>
          <cell r="J2" t="str">
            <v>REAL06</v>
          </cell>
          <cell r="K2" t="str">
            <v>REAL07</v>
          </cell>
          <cell r="L2" t="str">
            <v>REAL08</v>
          </cell>
          <cell r="M2" t="str">
            <v>REAL09</v>
          </cell>
          <cell r="N2" t="str">
            <v>REAL10</v>
          </cell>
          <cell r="O2" t="str">
            <v>REAL11</v>
          </cell>
          <cell r="P2" t="str">
            <v>REAL11</v>
          </cell>
          <cell r="Q2" t="str">
            <v>REAL11</v>
          </cell>
          <cell r="R2" t="str">
            <v>REAL11</v>
          </cell>
          <cell r="S2" t="str">
            <v>REAL11</v>
          </cell>
          <cell r="T2" t="str">
            <v>REAL11</v>
          </cell>
          <cell r="U2" t="str">
            <v>REAL11</v>
          </cell>
          <cell r="V2" t="str">
            <v>REAL11</v>
          </cell>
          <cell r="W2" t="str">
            <v>REAL11</v>
          </cell>
          <cell r="X2" t="str">
            <v>REAL11</v>
          </cell>
          <cell r="Y2" t="str">
            <v>REAL11</v>
          </cell>
          <cell r="Z2" t="str">
            <v>REAL11</v>
          </cell>
          <cell r="AA2" t="str">
            <v>REAL11</v>
          </cell>
          <cell r="AB2" t="str">
            <v>REAL12</v>
          </cell>
          <cell r="AC2" t="str">
            <v>REAL12</v>
          </cell>
          <cell r="AD2" t="str">
            <v>REAL12</v>
          </cell>
          <cell r="AE2" t="str">
            <v>REAL12</v>
          </cell>
          <cell r="AF2" t="str">
            <v>REAL12</v>
          </cell>
          <cell r="AG2" t="str">
            <v>REAL12</v>
          </cell>
          <cell r="AH2" t="str">
            <v>REAL12</v>
          </cell>
          <cell r="AI2" t="str">
            <v>REAL12</v>
          </cell>
          <cell r="AJ2" t="str">
            <v>REAL12</v>
          </cell>
          <cell r="AK2" t="str">
            <v>REAL12</v>
          </cell>
          <cell r="AL2" t="str">
            <v>REAL12</v>
          </cell>
          <cell r="AM2" t="str">
            <v>REAL12</v>
          </cell>
          <cell r="AN2" t="str">
            <v>REAL12</v>
          </cell>
          <cell r="AO2" t="str">
            <v>PEF12</v>
          </cell>
          <cell r="AP2" t="str">
            <v>REAL13</v>
          </cell>
          <cell r="AQ2" t="str">
            <v>REAL13</v>
          </cell>
          <cell r="AR2" t="str">
            <v>REAL13</v>
          </cell>
          <cell r="AS2" t="str">
            <v>REAL13</v>
          </cell>
          <cell r="AT2" t="str">
            <v>REAL13</v>
          </cell>
          <cell r="AU2" t="str">
            <v>REAL13</v>
          </cell>
          <cell r="AV2" t="str">
            <v>REAL13</v>
          </cell>
          <cell r="AW2" t="str">
            <v>REAL13</v>
          </cell>
          <cell r="AX2" t="str">
            <v>REAL13</v>
          </cell>
          <cell r="AY2" t="str">
            <v>REAL13</v>
          </cell>
          <cell r="AZ2" t="str">
            <v>REAL13</v>
          </cell>
          <cell r="BA2" t="str">
            <v>REAL13</v>
          </cell>
          <cell r="BB2" t="str">
            <v>REAL13</v>
          </cell>
          <cell r="BC2" t="str">
            <v>ESTC13</v>
          </cell>
          <cell r="BD2" t="str">
            <v>ESTC13</v>
          </cell>
          <cell r="BE2" t="str">
            <v>ESTC13</v>
          </cell>
          <cell r="BF2" t="str">
            <v>ESTC13</v>
          </cell>
          <cell r="BG2" t="str">
            <v>ESTC13</v>
          </cell>
          <cell r="BH2" t="str">
            <v>ESTC13</v>
          </cell>
          <cell r="BI2" t="str">
            <v>ESTC13</v>
          </cell>
          <cell r="BJ2" t="str">
            <v>ESTC13</v>
          </cell>
          <cell r="BK2" t="str">
            <v>ESTC13</v>
          </cell>
          <cell r="BL2" t="str">
            <v>ESTC13</v>
          </cell>
          <cell r="BM2" t="str">
            <v>ESTC13</v>
          </cell>
          <cell r="BN2" t="str">
            <v>ESTC13</v>
          </cell>
          <cell r="BO2" t="str">
            <v>ESTC13</v>
          </cell>
          <cell r="BP2" t="str">
            <v>ESTC13</v>
          </cell>
          <cell r="BQ2" t="str">
            <v>PEF13</v>
          </cell>
          <cell r="BR2" t="str">
            <v>PEF13</v>
          </cell>
          <cell r="BS2" t="str">
            <v>PEF13</v>
          </cell>
          <cell r="BT2" t="str">
            <v>PEF13</v>
          </cell>
          <cell r="BU2" t="str">
            <v>PEF13</v>
          </cell>
          <cell r="BV2" t="str">
            <v>PEF13</v>
          </cell>
          <cell r="BW2" t="str">
            <v>PEF13</v>
          </cell>
          <cell r="BX2" t="str">
            <v>PEF13</v>
          </cell>
          <cell r="BY2" t="str">
            <v>PEF13</v>
          </cell>
          <cell r="BZ2" t="str">
            <v>PEF13</v>
          </cell>
          <cell r="CA2" t="str">
            <v>PEF13</v>
          </cell>
          <cell r="CB2" t="str">
            <v>PEF13</v>
          </cell>
          <cell r="CC2" t="str">
            <v>PEF13</v>
          </cell>
          <cell r="CD2" t="str">
            <v>PEF13</v>
          </cell>
          <cell r="CE2" t="str">
            <v>PEF13</v>
          </cell>
          <cell r="CF2" t="str">
            <v>PEF14</v>
          </cell>
          <cell r="CG2" t="str">
            <v>PEF15</v>
          </cell>
          <cell r="CH2" t="str">
            <v>PEF16</v>
          </cell>
          <cell r="CI2" t="str">
            <v>PEF17</v>
          </cell>
          <cell r="CJ2" t="str">
            <v>PEF18</v>
          </cell>
        </row>
        <row r="7">
          <cell r="A7" t="str">
            <v>GC SPE 01100</v>
          </cell>
          <cell r="C7" t="str">
            <v>Sueldos</v>
          </cell>
          <cell r="D7">
            <v>1015.7</v>
          </cell>
          <cell r="E7">
            <v>329.90695499999998</v>
          </cell>
          <cell r="F7">
            <v>309.70008200000007</v>
          </cell>
          <cell r="G7">
            <v>279.114352</v>
          </cell>
          <cell r="H7">
            <v>248.30353400000004</v>
          </cell>
          <cell r="I7">
            <v>264.05692799999997</v>
          </cell>
          <cell r="J7">
            <v>278.85612900000001</v>
          </cell>
          <cell r="K7">
            <v>283.68769400000002</v>
          </cell>
          <cell r="L7">
            <v>291.27683200000001</v>
          </cell>
          <cell r="M7">
            <v>334.50116500000001</v>
          </cell>
          <cell r="N7">
            <v>335.13073307999997</v>
          </cell>
          <cell r="O7">
            <v>27.279772000000001</v>
          </cell>
          <cell r="P7">
            <v>27.683694999999997</v>
          </cell>
          <cell r="Q7">
            <v>27.431974</v>
          </cell>
          <cell r="R7">
            <v>27.360304000000003</v>
          </cell>
          <cell r="S7">
            <v>27.590418000000003</v>
          </cell>
          <cell r="T7">
            <v>27.135935999999994</v>
          </cell>
          <cell r="U7">
            <v>29.052003000000003</v>
          </cell>
          <cell r="V7">
            <v>28.207245999999998</v>
          </cell>
          <cell r="W7">
            <v>28.022752000000004</v>
          </cell>
          <cell r="X7">
            <v>27.836776</v>
          </cell>
          <cell r="Y7">
            <v>27.405136999999996</v>
          </cell>
          <cell r="Z7">
            <v>28.616968999999997</v>
          </cell>
          <cell r="AA7">
            <v>333.62298199999992</v>
          </cell>
          <cell r="AB7">
            <v>27.977052999999998</v>
          </cell>
          <cell r="AC7">
            <v>28.208416</v>
          </cell>
          <cell r="AD7">
            <v>28.843319000000001</v>
          </cell>
          <cell r="AE7">
            <v>28.502288999999998</v>
          </cell>
          <cell r="AF7">
            <v>28.184055000000001</v>
          </cell>
          <cell r="AG7">
            <v>27.884932999999997</v>
          </cell>
          <cell r="AH7">
            <v>28.281708999999999</v>
          </cell>
          <cell r="AI7">
            <v>28.430329</v>
          </cell>
          <cell r="AJ7">
            <v>28.453719999999997</v>
          </cell>
          <cell r="AK7">
            <v>28.388257000000003</v>
          </cell>
          <cell r="AL7">
            <v>27.719866</v>
          </cell>
          <cell r="AM7">
            <v>29.405068999999997</v>
          </cell>
          <cell r="AN7">
            <v>340.27901499999996</v>
          </cell>
          <cell r="AO7">
            <v>391.08845300000007</v>
          </cell>
          <cell r="AP7">
            <v>28.904081999999999</v>
          </cell>
          <cell r="AQ7">
            <v>29.582010000000004</v>
          </cell>
          <cell r="AR7">
            <v>29.378257000000001</v>
          </cell>
          <cell r="AS7">
            <v>28.990397000000002</v>
          </cell>
          <cell r="AT7">
            <v>28.629124999999998</v>
          </cell>
          <cell r="AU7">
            <v>28.738869000000001</v>
          </cell>
          <cell r="AV7">
            <v>29.057878000000006</v>
          </cell>
          <cell r="AW7">
            <v>31.590352999999997</v>
          </cell>
          <cell r="AX7">
            <v>29.436235</v>
          </cell>
          <cell r="AY7">
            <v>29.3013695</v>
          </cell>
          <cell r="BB7">
            <v>293.60857550000003</v>
          </cell>
          <cell r="BG7">
            <v>33.654006749999994</v>
          </cell>
          <cell r="BH7">
            <v>33.654006749999994</v>
          </cell>
          <cell r="BI7">
            <v>33.654006749999994</v>
          </cell>
          <cell r="BJ7">
            <v>33.654006749999994</v>
          </cell>
          <cell r="BK7">
            <v>33.654006749999994</v>
          </cell>
          <cell r="BL7">
            <v>33.654006749999994</v>
          </cell>
          <cell r="BM7">
            <v>33.654006749999994</v>
          </cell>
          <cell r="BN7">
            <v>33.654006749999994</v>
          </cell>
          <cell r="BO7">
            <v>-3.5163625499999998</v>
          </cell>
          <cell r="BP7">
            <v>265.71569145000001</v>
          </cell>
          <cell r="BQ7">
            <v>33.654006749999994</v>
          </cell>
          <cell r="BR7">
            <v>33.654006749999994</v>
          </cell>
          <cell r="BS7">
            <v>33.654006749999994</v>
          </cell>
          <cell r="BT7">
            <v>33.654006749999994</v>
          </cell>
          <cell r="BU7">
            <v>33.654006749999994</v>
          </cell>
          <cell r="BV7">
            <v>33.654006749999994</v>
          </cell>
          <cell r="BW7">
            <v>33.654006749999994</v>
          </cell>
          <cell r="BX7">
            <v>31.805110516666666</v>
          </cell>
          <cell r="BY7">
            <v>31.805109916666666</v>
          </cell>
          <cell r="BZ7">
            <v>30.936068166666672</v>
          </cell>
          <cell r="CA7">
            <v>30.936068166666672</v>
          </cell>
          <cell r="CB7">
            <v>30.936068166666672</v>
          </cell>
          <cell r="CC7">
            <v>391.99647218333337</v>
          </cell>
          <cell r="CD7">
            <v>862.81365672000004</v>
          </cell>
          <cell r="CE7">
            <v>403.84808100000004</v>
          </cell>
          <cell r="CF7">
            <v>417.98276383500001</v>
          </cell>
          <cell r="CG7">
            <v>432.61216056922495</v>
          </cell>
          <cell r="CH7">
            <v>447.75358618914777</v>
          </cell>
          <cell r="CI7">
            <v>463.42496170576788</v>
          </cell>
          <cell r="CJ7">
            <v>479.6448353654697</v>
          </cell>
        </row>
        <row r="8">
          <cell r="A8" t="str">
            <v>GC SPE 01200</v>
          </cell>
          <cell r="C8" t="str">
            <v>Gratificaciones y 40 días</v>
          </cell>
          <cell r="E8">
            <v>125.941855</v>
          </cell>
          <cell r="F8">
            <v>117.78200699999999</v>
          </cell>
          <cell r="G8">
            <v>103.87113299999999</v>
          </cell>
          <cell r="H8">
            <v>95.249794000000009</v>
          </cell>
          <cell r="I8">
            <v>99.490179999999995</v>
          </cell>
          <cell r="J8">
            <v>108.606453</v>
          </cell>
          <cell r="K8">
            <v>113.569677</v>
          </cell>
          <cell r="L8">
            <v>109.67460100000001</v>
          </cell>
          <cell r="M8">
            <v>117.64512399999998</v>
          </cell>
          <cell r="N8">
            <v>119.39061293000002</v>
          </cell>
          <cell r="O8">
            <v>9.9169029999999996</v>
          </cell>
          <cell r="P8">
            <v>9.1270790000000002</v>
          </cell>
          <cell r="Q8">
            <v>9.9866930000000007</v>
          </cell>
          <cell r="R8">
            <v>9.7222879999999989</v>
          </cell>
          <cell r="S8">
            <v>10.028837000000001</v>
          </cell>
          <cell r="T8">
            <v>9.4710429999999999</v>
          </cell>
          <cell r="U8">
            <v>9.8924190000000003</v>
          </cell>
          <cell r="V8">
            <v>10.017401</v>
          </cell>
          <cell r="W8">
            <v>9.8809780000000007</v>
          </cell>
          <cell r="X8">
            <v>9.351324</v>
          </cell>
          <cell r="Y8">
            <v>10.062075</v>
          </cell>
          <cell r="Z8">
            <v>12.134861999999998</v>
          </cell>
          <cell r="AA8">
            <v>119.591902</v>
          </cell>
          <cell r="AB8">
            <v>10.079442999999999</v>
          </cell>
          <cell r="AC8">
            <v>9.5068830000000002</v>
          </cell>
          <cell r="AD8">
            <v>9.6110290000000003</v>
          </cell>
          <cell r="AE8">
            <v>10.043564999999999</v>
          </cell>
          <cell r="AF8">
            <v>10.300905999999999</v>
          </cell>
          <cell r="AG8">
            <v>9.9674059999999987</v>
          </cell>
          <cell r="AH8">
            <v>10.281056999999999</v>
          </cell>
          <cell r="AI8">
            <v>10.278295</v>
          </cell>
          <cell r="AJ8">
            <v>10.878482999999999</v>
          </cell>
          <cell r="AK8">
            <v>10.314878999999999</v>
          </cell>
          <cell r="AL8">
            <v>9.1837999999999997</v>
          </cell>
          <cell r="AM8">
            <v>11.179498000000001</v>
          </cell>
          <cell r="AN8">
            <v>121.62524400000001</v>
          </cell>
          <cell r="AO8">
            <v>139.086581</v>
          </cell>
          <cell r="AP8">
            <v>10.400499999999999</v>
          </cell>
          <cell r="AQ8">
            <v>9.4680070000000001</v>
          </cell>
          <cell r="AR8">
            <v>10.322557</v>
          </cell>
          <cell r="AS8">
            <v>10.071288000000001</v>
          </cell>
          <cell r="AT8">
            <v>9.5978290000000008</v>
          </cell>
          <cell r="AU8">
            <v>9.3081859999999992</v>
          </cell>
          <cell r="AV8">
            <v>9.7823320000000002</v>
          </cell>
          <cell r="AW8">
            <v>10.352252999999999</v>
          </cell>
          <cell r="AX8">
            <v>9.4521860000000011</v>
          </cell>
          <cell r="AY8">
            <v>9.7698099999999997</v>
          </cell>
          <cell r="BB8">
            <v>98.524947999999995</v>
          </cell>
          <cell r="BG8">
            <v>11.412999083333332</v>
          </cell>
          <cell r="BH8">
            <v>11.412999083333332</v>
          </cell>
          <cell r="BI8">
            <v>11.412999083333332</v>
          </cell>
          <cell r="BJ8">
            <v>11.412999083333332</v>
          </cell>
          <cell r="BK8">
            <v>11.412999083333332</v>
          </cell>
          <cell r="BL8">
            <v>11.412999083333332</v>
          </cell>
          <cell r="BM8">
            <v>11.412999083333332</v>
          </cell>
          <cell r="BN8">
            <v>11.412999083333332</v>
          </cell>
          <cell r="BP8">
            <v>91.303992666666659</v>
          </cell>
          <cell r="BQ8">
            <v>11.412999083333332</v>
          </cell>
          <cell r="BR8">
            <v>11.412999083333332</v>
          </cell>
          <cell r="BS8">
            <v>11.412999083333332</v>
          </cell>
          <cell r="BT8">
            <v>11.412999083333332</v>
          </cell>
          <cell r="BU8">
            <v>11.412999083333332</v>
          </cell>
          <cell r="BV8">
            <v>11.412999083333332</v>
          </cell>
          <cell r="BW8">
            <v>11.412999083333332</v>
          </cell>
          <cell r="BX8">
            <v>11.412999083333332</v>
          </cell>
          <cell r="BY8">
            <v>11.412999083333332</v>
          </cell>
          <cell r="BZ8">
            <v>10.543956716666667</v>
          </cell>
          <cell r="CA8">
            <v>10.543956866666667</v>
          </cell>
          <cell r="CB8">
            <v>10.543956666666666</v>
          </cell>
          <cell r="CC8">
            <v>134.348862</v>
          </cell>
          <cell r="CE8">
            <v>136.95598899999999</v>
          </cell>
          <cell r="CF8">
            <v>141.74944861499998</v>
          </cell>
          <cell r="CG8">
            <v>146.71067931652496</v>
          </cell>
          <cell r="CH8">
            <v>151.84555309260332</v>
          </cell>
          <cell r="CI8">
            <v>157.16014745084442</v>
          </cell>
          <cell r="CJ8">
            <v>162.66075261162396</v>
          </cell>
        </row>
        <row r="9">
          <cell r="A9" t="str">
            <v>GC SPE 01300</v>
          </cell>
          <cell r="C9" t="str">
            <v>Tiempo extra y quinquenios</v>
          </cell>
          <cell r="E9">
            <v>7.4953140000000005</v>
          </cell>
          <cell r="F9">
            <v>9.9176920000000006</v>
          </cell>
          <cell r="G9">
            <v>9.5394380000000005</v>
          </cell>
          <cell r="H9">
            <v>9.8410919999999997</v>
          </cell>
          <cell r="I9">
            <v>8.6710639999999994</v>
          </cell>
          <cell r="J9">
            <v>9.0100890000000007</v>
          </cell>
          <cell r="K9">
            <v>9.8084620000000005</v>
          </cell>
          <cell r="L9">
            <v>10.687007999999999</v>
          </cell>
          <cell r="M9">
            <v>11.67924</v>
          </cell>
          <cell r="N9">
            <v>11.068649000000001</v>
          </cell>
          <cell r="O9">
            <v>0.387992</v>
          </cell>
          <cell r="P9">
            <v>1.0200910000000001</v>
          </cell>
          <cell r="Q9">
            <v>0.91798899999999994</v>
          </cell>
          <cell r="R9">
            <v>0.87498699999999996</v>
          </cell>
          <cell r="S9">
            <v>1.024408</v>
          </cell>
          <cell r="T9">
            <v>0.94364800000000004</v>
          </cell>
          <cell r="U9">
            <v>1.1426780000000001</v>
          </cell>
          <cell r="V9">
            <v>1.076675</v>
          </cell>
          <cell r="W9">
            <v>0.91816300000000006</v>
          </cell>
          <cell r="X9">
            <v>0.95956200000000003</v>
          </cell>
          <cell r="Y9">
            <v>0.97604800000000003</v>
          </cell>
          <cell r="Z9">
            <v>1.187684</v>
          </cell>
          <cell r="AA9">
            <v>11.429925000000001</v>
          </cell>
          <cell r="AB9">
            <v>0.57573600000000003</v>
          </cell>
          <cell r="AC9">
            <v>0.9490320000000001</v>
          </cell>
          <cell r="AD9">
            <v>1.150628</v>
          </cell>
          <cell r="AE9">
            <v>1.1563369999999999</v>
          </cell>
          <cell r="AF9">
            <v>0.91996100000000003</v>
          </cell>
          <cell r="AG9">
            <v>0.84590700000000008</v>
          </cell>
          <cell r="AH9">
            <v>1.041801</v>
          </cell>
          <cell r="AI9">
            <v>0.911435</v>
          </cell>
          <cell r="AJ9">
            <v>0.97536699999999998</v>
          </cell>
          <cell r="AK9">
            <v>1.01776</v>
          </cell>
          <cell r="AL9">
            <v>0.77693100000000004</v>
          </cell>
          <cell r="AM9">
            <v>1.072079</v>
          </cell>
          <cell r="AN9">
            <v>11.392973999999999</v>
          </cell>
          <cell r="AO9">
            <v>12.017601000000003</v>
          </cell>
          <cell r="AP9">
            <v>0.34335300000000002</v>
          </cell>
          <cell r="AQ9">
            <v>0.85819299999999998</v>
          </cell>
          <cell r="AR9">
            <v>1.0026390000000001</v>
          </cell>
          <cell r="AS9">
            <v>1.141521</v>
          </cell>
          <cell r="AT9">
            <v>0.88919899999999996</v>
          </cell>
          <cell r="AU9">
            <v>0.85298399999999996</v>
          </cell>
          <cell r="AV9">
            <v>1.2455670000000001</v>
          </cell>
          <cell r="AW9">
            <v>1.125982</v>
          </cell>
          <cell r="AX9">
            <v>1.2489319999999999</v>
          </cell>
          <cell r="AY9">
            <v>0.97458299999999998</v>
          </cell>
          <cell r="BB9">
            <v>9.6829530000000013</v>
          </cell>
          <cell r="BG9">
            <v>0.91822933333333334</v>
          </cell>
          <cell r="BH9">
            <v>0.91822933333333334</v>
          </cell>
          <cell r="BI9">
            <v>0.91822933333333334</v>
          </cell>
          <cell r="BJ9">
            <v>0.91822933333333334</v>
          </cell>
          <cell r="BK9">
            <v>0.91822933333333334</v>
          </cell>
          <cell r="BL9">
            <v>0.91822933333333334</v>
          </cell>
          <cell r="BM9">
            <v>0.91822933333333334</v>
          </cell>
          <cell r="BN9">
            <v>0.91822933333333334</v>
          </cell>
          <cell r="BP9">
            <v>7.3458346666666676</v>
          </cell>
          <cell r="BQ9">
            <v>0.91822933333333334</v>
          </cell>
          <cell r="BR9">
            <v>0.91822933333333334</v>
          </cell>
          <cell r="BS9">
            <v>0.91822933333333334</v>
          </cell>
          <cell r="BT9">
            <v>0.91822933333333334</v>
          </cell>
          <cell r="BU9">
            <v>0.91822933333333334</v>
          </cell>
          <cell r="BV9">
            <v>0.91822933333333334</v>
          </cell>
          <cell r="BW9">
            <v>0.91822933333333334</v>
          </cell>
          <cell r="BX9">
            <v>1.0208395333333333</v>
          </cell>
          <cell r="BY9">
            <v>1.0208395333333333</v>
          </cell>
          <cell r="BZ9">
            <v>1.0208395333333333</v>
          </cell>
          <cell r="CA9">
            <v>1.0208395333333333</v>
          </cell>
          <cell r="CB9">
            <v>1.0208395333333333</v>
          </cell>
          <cell r="CC9">
            <v>11.531803000000002</v>
          </cell>
          <cell r="CE9">
            <v>11.018751999999999</v>
          </cell>
          <cell r="CF9">
            <v>11.404408319999998</v>
          </cell>
          <cell r="CG9">
            <v>11.803562611199997</v>
          </cell>
          <cell r="CH9">
            <v>12.216687302591996</v>
          </cell>
          <cell r="CI9">
            <v>12.644271358182715</v>
          </cell>
          <cell r="CJ9">
            <v>13.086820855719109</v>
          </cell>
        </row>
        <row r="10">
          <cell r="A10" t="str">
            <v>GC SPE 01600</v>
          </cell>
          <cell r="C10" t="str">
            <v>Premio por desarrollo del ejercicio</v>
          </cell>
          <cell r="E10">
            <v>7.0685859999999998</v>
          </cell>
          <cell r="F10">
            <v>55.086191999999997</v>
          </cell>
          <cell r="G10">
            <v>54.324072000000001</v>
          </cell>
          <cell r="H10">
            <v>52.577649000000001</v>
          </cell>
          <cell r="I10">
            <v>49.828208999999994</v>
          </cell>
          <cell r="J10">
            <v>53.044430000000006</v>
          </cell>
          <cell r="K10">
            <v>53.085853</v>
          </cell>
          <cell r="L10">
            <v>48.686223999999996</v>
          </cell>
          <cell r="M10">
            <v>52.010497999999998</v>
          </cell>
          <cell r="N10">
            <v>52.240611000000001</v>
          </cell>
          <cell r="O10">
            <v>4.3518030000000003</v>
          </cell>
          <cell r="P10">
            <v>4.3566729999999998</v>
          </cell>
          <cell r="Q10">
            <v>4.36137</v>
          </cell>
          <cell r="R10">
            <v>4.3672779999999998</v>
          </cell>
          <cell r="S10">
            <v>4.314654</v>
          </cell>
          <cell r="T10">
            <v>4.2710569999999999</v>
          </cell>
          <cell r="U10">
            <v>4.2215379999999998</v>
          </cell>
          <cell r="V10">
            <v>4.2492910000000004</v>
          </cell>
          <cell r="W10">
            <v>4.2437040000000001</v>
          </cell>
          <cell r="X10">
            <v>4.2707810000000004</v>
          </cell>
          <cell r="Y10">
            <v>4.253736</v>
          </cell>
          <cell r="Z10">
            <v>4.2700639999999996</v>
          </cell>
          <cell r="AA10">
            <v>51.531949000000004</v>
          </cell>
          <cell r="AB10">
            <v>4.1474970000000004</v>
          </cell>
          <cell r="AC10">
            <v>4.263782</v>
          </cell>
          <cell r="AD10">
            <v>4.2788149999999998</v>
          </cell>
          <cell r="AE10">
            <v>4.317647</v>
          </cell>
          <cell r="AF10">
            <v>4.3376250000000001</v>
          </cell>
          <cell r="AG10">
            <v>4.2146340000000002</v>
          </cell>
          <cell r="AH10">
            <v>4.211697</v>
          </cell>
          <cell r="AI10">
            <v>4.2708839999999997</v>
          </cell>
          <cell r="AJ10">
            <v>4.2722189999999998</v>
          </cell>
          <cell r="AK10">
            <v>4.1825910000000004</v>
          </cell>
          <cell r="AL10">
            <v>4.2089699999999999</v>
          </cell>
          <cell r="AM10">
            <v>4.224234</v>
          </cell>
          <cell r="AN10">
            <v>50.930595000000004</v>
          </cell>
          <cell r="AO10">
            <v>58.746983999999991</v>
          </cell>
          <cell r="AP10">
            <v>4.2317419999999997</v>
          </cell>
          <cell r="AQ10">
            <v>4.2583630000000001</v>
          </cell>
          <cell r="AR10">
            <v>4.086328</v>
          </cell>
          <cell r="AS10">
            <v>4.0873439999999999</v>
          </cell>
          <cell r="AT10">
            <v>4.1254140000000001</v>
          </cell>
          <cell r="AU10">
            <v>4.1349299999999998</v>
          </cell>
          <cell r="AV10">
            <v>4.2808929999999998</v>
          </cell>
          <cell r="AW10">
            <v>4.2880859999999998</v>
          </cell>
          <cell r="AX10">
            <v>4.249771</v>
          </cell>
          <cell r="AY10">
            <v>4.2415630000000002</v>
          </cell>
          <cell r="BB10">
            <v>41.984434</v>
          </cell>
          <cell r="BG10">
            <v>4.7529950000000003</v>
          </cell>
          <cell r="BH10">
            <v>4.7529950000000003</v>
          </cell>
          <cell r="BI10">
            <v>4.7529950000000003</v>
          </cell>
          <cell r="BJ10">
            <v>4.7529950000000003</v>
          </cell>
          <cell r="BK10">
            <v>4.7529950000000003</v>
          </cell>
          <cell r="BL10">
            <v>4.7529950000000003</v>
          </cell>
          <cell r="BM10">
            <v>4.7529950000000003</v>
          </cell>
          <cell r="BN10">
            <v>4.7529950000000003</v>
          </cell>
          <cell r="BP10">
            <v>38.023959999999995</v>
          </cell>
          <cell r="BQ10">
            <v>4.7529950000000003</v>
          </cell>
          <cell r="BR10">
            <v>4.7529950000000003</v>
          </cell>
          <cell r="BS10">
            <v>4.7529950000000003</v>
          </cell>
          <cell r="BT10">
            <v>4.7529950000000003</v>
          </cell>
          <cell r="BU10">
            <v>4.7529950000000003</v>
          </cell>
          <cell r="BV10">
            <v>4.7529950000000003</v>
          </cell>
          <cell r="BW10">
            <v>4.7529950000000003</v>
          </cell>
          <cell r="BX10">
            <v>4.7529950000000003</v>
          </cell>
          <cell r="BY10">
            <v>4.7529950000000003</v>
          </cell>
          <cell r="BZ10">
            <v>4.7529950000000003</v>
          </cell>
          <cell r="CA10">
            <v>4.7529950000000003</v>
          </cell>
          <cell r="CB10">
            <v>4.7529950000000003</v>
          </cell>
          <cell r="CC10">
            <v>57.035939999999989</v>
          </cell>
          <cell r="CE10">
            <v>57.035939999999989</v>
          </cell>
          <cell r="CF10">
            <v>59.032197899999986</v>
          </cell>
          <cell r="CG10">
            <v>61.098324826499983</v>
          </cell>
          <cell r="CH10">
            <v>63.236766195427478</v>
          </cell>
          <cell r="CI10">
            <v>65.450053012267432</v>
          </cell>
          <cell r="CJ10">
            <v>67.740804867696781</v>
          </cell>
        </row>
        <row r="11">
          <cell r="A11" t="str">
            <v>GC SPE 02300</v>
          </cell>
          <cell r="C11" t="str">
            <v>Factor Q</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BB11">
            <v>0</v>
          </cell>
          <cell r="BG11">
            <v>0</v>
          </cell>
          <cell r="BH11">
            <v>0</v>
          </cell>
          <cell r="BI11">
            <v>0</v>
          </cell>
          <cell r="BJ11">
            <v>0</v>
          </cell>
          <cell r="BK11">
            <v>0</v>
          </cell>
          <cell r="BL11">
            <v>0</v>
          </cell>
          <cell r="BM11">
            <v>0</v>
          </cell>
          <cell r="BN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E11">
            <v>0</v>
          </cell>
          <cell r="CF11">
            <v>0</v>
          </cell>
          <cell r="CG11">
            <v>0</v>
          </cell>
          <cell r="CH11">
            <v>0</v>
          </cell>
          <cell r="CI11">
            <v>0</v>
          </cell>
          <cell r="CJ11">
            <v>0</v>
          </cell>
        </row>
        <row r="12">
          <cell r="A12" t="str">
            <v>GC SPE 01500</v>
          </cell>
          <cell r="C12" t="str">
            <v>IMSS, Infonavit, Seg, Vida</v>
          </cell>
          <cell r="E12">
            <v>46.860979</v>
          </cell>
          <cell r="F12">
            <v>45.849191000000005</v>
          </cell>
          <cell r="G12">
            <v>41.855343000000005</v>
          </cell>
          <cell r="H12">
            <v>38.476820000000004</v>
          </cell>
          <cell r="I12">
            <v>38.780805999999998</v>
          </cell>
          <cell r="J12">
            <v>45.691660000000006</v>
          </cell>
          <cell r="K12">
            <v>50.041605000000004</v>
          </cell>
          <cell r="L12">
            <v>52.597149999999999</v>
          </cell>
          <cell r="M12">
            <v>79.102016999999989</v>
          </cell>
          <cell r="N12">
            <v>79.876750400000006</v>
          </cell>
          <cell r="O12">
            <v>7.1896790000000008</v>
          </cell>
          <cell r="P12">
            <v>6.4251749999999994</v>
          </cell>
          <cell r="Q12">
            <v>6.7230349999999994</v>
          </cell>
          <cell r="R12">
            <v>6.5356079999999999</v>
          </cell>
          <cell r="S12">
            <v>6.9033420000000003</v>
          </cell>
          <cell r="T12">
            <v>6.6968610000000002</v>
          </cell>
          <cell r="U12">
            <v>6.954758</v>
          </cell>
          <cell r="V12">
            <v>6.7749299999999995</v>
          </cell>
          <cell r="W12">
            <v>6.6454679999999993</v>
          </cell>
          <cell r="X12">
            <v>7.8055909999999997</v>
          </cell>
          <cell r="Y12">
            <v>6.573675999999999</v>
          </cell>
          <cell r="Z12">
            <v>7.0030840000000003</v>
          </cell>
          <cell r="AA12">
            <v>82.231207000000012</v>
          </cell>
          <cell r="AB12">
            <v>7.3146379999999995</v>
          </cell>
          <cell r="AC12">
            <v>6.8730270000000004</v>
          </cell>
          <cell r="AD12">
            <v>7.0104779999999991</v>
          </cell>
          <cell r="AE12">
            <v>6.8597480000000006</v>
          </cell>
          <cell r="AF12">
            <v>7.1425439999999991</v>
          </cell>
          <cell r="AG12">
            <v>7.0244130000000009</v>
          </cell>
          <cell r="AH12">
            <v>7.2101450000000007</v>
          </cell>
          <cell r="AI12">
            <v>7.133068999999999</v>
          </cell>
          <cell r="AJ12">
            <v>6.9108239999999999</v>
          </cell>
          <cell r="AK12">
            <v>7.4840850000000003</v>
          </cell>
          <cell r="AL12">
            <v>6.786251</v>
          </cell>
          <cell r="AM12">
            <v>7.2737120000000006</v>
          </cell>
          <cell r="AN12">
            <v>85.022934000000006</v>
          </cell>
          <cell r="AO12">
            <v>95.295394373333338</v>
          </cell>
          <cell r="AP12">
            <v>7.605594</v>
          </cell>
          <cell r="AQ12">
            <v>6.6535750000000009</v>
          </cell>
          <cell r="AR12">
            <v>7.0553049999999997</v>
          </cell>
          <cell r="AS12">
            <v>6.9504320000000011</v>
          </cell>
          <cell r="AT12">
            <v>7.0809130000000007</v>
          </cell>
          <cell r="AU12">
            <v>6.8396879999999998</v>
          </cell>
          <cell r="AV12">
            <v>7.2228589999999997</v>
          </cell>
          <cell r="AW12">
            <v>7.1570910000000003</v>
          </cell>
          <cell r="AX12">
            <v>7.0827960000000001</v>
          </cell>
          <cell r="AY12">
            <v>7.8850569999999998</v>
          </cell>
          <cell r="BB12">
            <v>71.533310000000014</v>
          </cell>
          <cell r="BG12">
            <v>8.0249401666666671</v>
          </cell>
          <cell r="BH12">
            <v>8.0249401666666671</v>
          </cell>
          <cell r="BI12">
            <v>8.0249401666666671</v>
          </cell>
          <cell r="BJ12">
            <v>8.0249401666666671</v>
          </cell>
          <cell r="BK12">
            <v>8.0249401666666671</v>
          </cell>
          <cell r="BL12">
            <v>8.0249401666666671</v>
          </cell>
          <cell r="BM12">
            <v>8.0249401666666671</v>
          </cell>
          <cell r="BN12">
            <v>8.0249401666666671</v>
          </cell>
          <cell r="BP12">
            <v>64.199521333333337</v>
          </cell>
          <cell r="BQ12">
            <v>8.0249401666666671</v>
          </cell>
          <cell r="BR12">
            <v>8.0249401666666671</v>
          </cell>
          <cell r="BS12">
            <v>8.0249401666666671</v>
          </cell>
          <cell r="BT12">
            <v>8.0249401666666671</v>
          </cell>
          <cell r="BU12">
            <v>8.0249401666666671</v>
          </cell>
          <cell r="BV12">
            <v>8.0249401666666671</v>
          </cell>
          <cell r="BW12">
            <v>8.0249401666666671</v>
          </cell>
          <cell r="BX12">
            <v>8.0681182499999995</v>
          </cell>
          <cell r="BY12">
            <v>8.0681182499999995</v>
          </cell>
          <cell r="BZ12">
            <v>8.0681182499999995</v>
          </cell>
          <cell r="CA12">
            <v>8.0681182499999995</v>
          </cell>
          <cell r="CB12">
            <v>8.0681182499999995</v>
          </cell>
          <cell r="CC12">
            <v>96.515172416666658</v>
          </cell>
          <cell r="CE12">
            <v>96.299282000000005</v>
          </cell>
          <cell r="CF12">
            <v>99.669756870000001</v>
          </cell>
          <cell r="CG12">
            <v>103.15819836044999</v>
          </cell>
          <cell r="CH12">
            <v>106.76873530306572</v>
          </cell>
          <cell r="CI12">
            <v>110.50564103867302</v>
          </cell>
          <cell r="CJ12">
            <v>114.37333847502657</v>
          </cell>
        </row>
        <row r="13">
          <cell r="A13" t="str">
            <v>GC SPE 01400</v>
          </cell>
          <cell r="C13" t="str">
            <v>Servicio médico</v>
          </cell>
          <cell r="E13">
            <v>45.068235999999999</v>
          </cell>
          <cell r="F13">
            <v>51.045516999999997</v>
          </cell>
          <cell r="G13">
            <v>51.503433999999999</v>
          </cell>
          <cell r="H13">
            <v>57.582262999999998</v>
          </cell>
          <cell r="I13">
            <v>51.142096999999993</v>
          </cell>
          <cell r="J13">
            <v>62.535325000000007</v>
          </cell>
          <cell r="K13">
            <v>69.875000999999997</v>
          </cell>
          <cell r="L13">
            <v>68.568769000000003</v>
          </cell>
          <cell r="M13">
            <v>96.497555999999989</v>
          </cell>
          <cell r="N13">
            <v>78.835065259999993</v>
          </cell>
          <cell r="O13">
            <v>6.8569709999999997</v>
          </cell>
          <cell r="P13">
            <v>6.8712049999999998</v>
          </cell>
          <cell r="Q13">
            <v>6.8704390000000002</v>
          </cell>
          <cell r="R13">
            <v>6.7994779999999997</v>
          </cell>
          <cell r="S13">
            <v>6.9802679999999997</v>
          </cell>
          <cell r="T13">
            <v>4.1981000000000002</v>
          </cell>
          <cell r="U13">
            <v>6.3939820000000003</v>
          </cell>
          <cell r="V13">
            <v>6.4480969999999997</v>
          </cell>
          <cell r="W13">
            <v>6.5850989999999996</v>
          </cell>
          <cell r="X13">
            <v>5.3009279999999999</v>
          </cell>
          <cell r="Y13">
            <v>8.0250859999999999</v>
          </cell>
          <cell r="Z13">
            <v>7.382053</v>
          </cell>
          <cell r="AA13">
            <v>78.711705999999992</v>
          </cell>
          <cell r="AB13">
            <v>6.6320059999999996</v>
          </cell>
          <cell r="AC13">
            <v>6.6134170000000001</v>
          </cell>
          <cell r="AD13">
            <v>6.6676909999999996</v>
          </cell>
          <cell r="AE13">
            <v>6.6055190000000001</v>
          </cell>
          <cell r="AF13">
            <v>6.6223809999999999</v>
          </cell>
          <cell r="AG13">
            <v>6.691084</v>
          </cell>
          <cell r="AH13">
            <v>6.6457860000000002</v>
          </cell>
          <cell r="AI13">
            <v>6.6849699999999999</v>
          </cell>
          <cell r="AJ13">
            <v>6.6897339999999996</v>
          </cell>
          <cell r="AK13">
            <v>6.7748330000000001</v>
          </cell>
          <cell r="AL13">
            <v>7.3126110000000004</v>
          </cell>
          <cell r="AM13">
            <v>8.5304140000000004</v>
          </cell>
          <cell r="AN13">
            <v>82.47044600000001</v>
          </cell>
          <cell r="AO13">
            <v>82.536923999999971</v>
          </cell>
          <cell r="AP13">
            <v>7.0299950000000004</v>
          </cell>
          <cell r="AQ13">
            <v>6.6207609999999999</v>
          </cell>
          <cell r="AR13">
            <v>6.811534</v>
          </cell>
          <cell r="AS13">
            <v>6.9789190000000003</v>
          </cell>
          <cell r="AT13">
            <v>6.8226959999999996</v>
          </cell>
          <cell r="AU13">
            <v>7.7556940000000001</v>
          </cell>
          <cell r="AV13">
            <v>8.280443</v>
          </cell>
          <cell r="AW13">
            <v>7.2776820000000004</v>
          </cell>
          <cell r="AX13">
            <v>10.170669</v>
          </cell>
          <cell r="AY13">
            <v>10.776641</v>
          </cell>
          <cell r="BB13">
            <v>78.525033999999991</v>
          </cell>
          <cell r="BG13">
            <v>6.8301199166666668</v>
          </cell>
          <cell r="BH13">
            <v>6.8301199166666668</v>
          </cell>
          <cell r="BI13">
            <v>6.8301199166666668</v>
          </cell>
          <cell r="BJ13">
            <v>6.8301199166666668</v>
          </cell>
          <cell r="BK13">
            <v>6.8301199166666668</v>
          </cell>
          <cell r="BL13">
            <v>6.8301199166666668</v>
          </cell>
          <cell r="BM13">
            <v>6.8301199166666668</v>
          </cell>
          <cell r="BN13">
            <v>6.8301199166666668</v>
          </cell>
          <cell r="BP13">
            <v>54.640959333333335</v>
          </cell>
          <cell r="BQ13">
            <v>6.8301199166666668</v>
          </cell>
          <cell r="BR13">
            <v>6.8301199166666668</v>
          </cell>
          <cell r="BS13">
            <v>6.8301199166666668</v>
          </cell>
          <cell r="BT13">
            <v>6.8301199166666668</v>
          </cell>
          <cell r="BU13">
            <v>6.8301199166666668</v>
          </cell>
          <cell r="BV13">
            <v>6.8301199166666668</v>
          </cell>
          <cell r="BW13">
            <v>6.8301199166666668</v>
          </cell>
          <cell r="BX13">
            <v>8.2480810000000009</v>
          </cell>
          <cell r="BY13">
            <v>8.2480810000000009</v>
          </cell>
          <cell r="BZ13">
            <v>9.9861652200000002</v>
          </cell>
          <cell r="CA13">
            <v>9.9861652400000001</v>
          </cell>
          <cell r="CB13">
            <v>9.9861652400000001</v>
          </cell>
          <cell r="CC13">
            <v>94.26549711666668</v>
          </cell>
          <cell r="CE13">
            <v>81.961438999999984</v>
          </cell>
          <cell r="CF13">
            <v>84.830089364999978</v>
          </cell>
          <cell r="CG13">
            <v>87.799142492774976</v>
          </cell>
          <cell r="CH13">
            <v>90.872112480022096</v>
          </cell>
          <cell r="CI13">
            <v>94.052636416822864</v>
          </cell>
          <cell r="CJ13">
            <v>97.344478691411652</v>
          </cell>
        </row>
        <row r="14">
          <cell r="A14" t="str">
            <v>GC SPE 02400</v>
          </cell>
          <cell r="C14" t="str">
            <v>Auto Funcionario</v>
          </cell>
          <cell r="M14">
            <v>21.641610999999997</v>
          </cell>
          <cell r="N14">
            <v>22.944042919999998</v>
          </cell>
          <cell r="O14">
            <v>1.8543959999999999</v>
          </cell>
          <cell r="P14">
            <v>1.688091</v>
          </cell>
          <cell r="Q14">
            <v>1.9491309999999999</v>
          </cell>
          <cell r="R14">
            <v>1.956053</v>
          </cell>
          <cell r="S14">
            <v>1.9498390000000001</v>
          </cell>
          <cell r="T14">
            <v>2.0673300000000001</v>
          </cell>
          <cell r="U14">
            <v>2.01213</v>
          </cell>
          <cell r="V14">
            <v>2.1064820000000002</v>
          </cell>
          <cell r="W14">
            <v>1.9506559999999999</v>
          </cell>
          <cell r="X14">
            <v>1.9551639999999999</v>
          </cell>
          <cell r="Y14">
            <v>1.951681</v>
          </cell>
          <cell r="Z14">
            <v>1.9369780000000001</v>
          </cell>
          <cell r="AA14">
            <v>23.377931</v>
          </cell>
          <cell r="AB14">
            <v>1.9009</v>
          </cell>
          <cell r="AC14">
            <v>2.1000670000000001</v>
          </cell>
          <cell r="AD14">
            <v>1.934769</v>
          </cell>
          <cell r="AE14">
            <v>2.0247389999999998</v>
          </cell>
          <cell r="AF14">
            <v>1.9549810000000001</v>
          </cell>
          <cell r="AG14">
            <v>1.9777180000000001</v>
          </cell>
          <cell r="AH14">
            <v>2.0008680000000001</v>
          </cell>
          <cell r="AI14">
            <v>2.1403889999999999</v>
          </cell>
          <cell r="AJ14">
            <v>2.0167700000000002</v>
          </cell>
          <cell r="AK14">
            <v>2.0184760000000002</v>
          </cell>
          <cell r="AL14">
            <v>2.027663</v>
          </cell>
          <cell r="AM14">
            <v>2.0643370000000001</v>
          </cell>
          <cell r="AN14">
            <v>24.161677000000005</v>
          </cell>
          <cell r="AO14">
            <v>26.021272999999994</v>
          </cell>
          <cell r="AP14">
            <v>2.0760710000000002</v>
          </cell>
          <cell r="AQ14">
            <v>2.149105</v>
          </cell>
          <cell r="AR14">
            <v>2.3059729999999998</v>
          </cell>
          <cell r="AS14">
            <v>2.0179710000000002</v>
          </cell>
          <cell r="AT14">
            <v>2.255131</v>
          </cell>
          <cell r="AU14">
            <v>2.2065980000000001</v>
          </cell>
          <cell r="AV14">
            <v>2.0749610000000001</v>
          </cell>
          <cell r="AW14">
            <v>2.2218209999999998</v>
          </cell>
          <cell r="AX14">
            <v>2.10609</v>
          </cell>
          <cell r="AY14">
            <v>2.0773860000000002</v>
          </cell>
          <cell r="BB14">
            <v>21.491107000000003</v>
          </cell>
          <cell r="BG14">
            <v>2.2093574999999999</v>
          </cell>
          <cell r="BH14">
            <v>2.2093574999999999</v>
          </cell>
          <cell r="BI14">
            <v>2.2093574999999999</v>
          </cell>
          <cell r="BJ14">
            <v>2.2093574999999999</v>
          </cell>
          <cell r="BK14">
            <v>2.2093574999999999</v>
          </cell>
          <cell r="BL14">
            <v>2.2093574999999999</v>
          </cell>
          <cell r="BM14">
            <v>2.2093574999999999</v>
          </cell>
          <cell r="BN14">
            <v>2.2093574999999999</v>
          </cell>
          <cell r="BP14">
            <v>17.674859999999999</v>
          </cell>
          <cell r="BQ14">
            <v>2.2093574999999999</v>
          </cell>
          <cell r="BR14">
            <v>2.2093574999999999</v>
          </cell>
          <cell r="BS14">
            <v>2.2093574999999999</v>
          </cell>
          <cell r="BT14">
            <v>2.2093574999999999</v>
          </cell>
          <cell r="BU14">
            <v>2.2093574999999999</v>
          </cell>
          <cell r="BV14">
            <v>2.2093574999999999</v>
          </cell>
          <cell r="BW14">
            <v>2.2093574999999999</v>
          </cell>
          <cell r="BX14">
            <v>2.2093574999999999</v>
          </cell>
          <cell r="BY14">
            <v>2.2093574999999999</v>
          </cell>
          <cell r="BZ14">
            <v>2.2093574999999999</v>
          </cell>
          <cell r="CA14">
            <v>2.2093574999999999</v>
          </cell>
          <cell r="CB14">
            <v>2.2093574999999999</v>
          </cell>
          <cell r="CC14">
            <v>26.512289999999997</v>
          </cell>
          <cell r="CE14">
            <v>26.512289999999997</v>
          </cell>
          <cell r="CF14">
            <v>27.440220149999995</v>
          </cell>
          <cell r="CG14">
            <v>28.400627855249994</v>
          </cell>
          <cell r="CH14">
            <v>29.394649830183742</v>
          </cell>
          <cell r="CI14">
            <v>30.423462574240169</v>
          </cell>
          <cell r="CJ14">
            <v>31.488283764338572</v>
          </cell>
        </row>
        <row r="15">
          <cell r="A15" t="str">
            <v>GC SPE 02500</v>
          </cell>
          <cell r="C15" t="str">
            <v>Otras prestaciones CGT's</v>
          </cell>
          <cell r="M15">
            <v>20.896801</v>
          </cell>
          <cell r="N15">
            <v>21.30492168</v>
          </cell>
          <cell r="O15">
            <v>1.2646679999999999</v>
          </cell>
          <cell r="P15">
            <v>1.4908500000000002</v>
          </cell>
          <cell r="Q15">
            <v>1.3508829999999998</v>
          </cell>
          <cell r="R15">
            <v>1.4964929999999999</v>
          </cell>
          <cell r="S15">
            <v>1.3132550000000001</v>
          </cell>
          <cell r="T15">
            <v>1.5354699999999999</v>
          </cell>
          <cell r="U15">
            <v>1.6193549999999999</v>
          </cell>
          <cell r="V15">
            <v>1.6495070000000001</v>
          </cell>
          <cell r="W15">
            <v>1.4586649999999999</v>
          </cell>
          <cell r="X15">
            <v>1.465754</v>
          </cell>
          <cell r="Y15">
            <v>1.7482569999999999</v>
          </cell>
          <cell r="Z15">
            <v>5.1709900000000006</v>
          </cell>
          <cell r="AA15">
            <v>21.564146999999998</v>
          </cell>
          <cell r="AB15">
            <v>1.748618</v>
          </cell>
          <cell r="AC15">
            <v>1.7632259999999997</v>
          </cell>
          <cell r="AD15">
            <v>1.9827179999999998</v>
          </cell>
          <cell r="AE15">
            <v>1.6389769999999997</v>
          </cell>
          <cell r="AF15">
            <v>1.9986660000000001</v>
          </cell>
          <cell r="AG15">
            <v>1.8972199999999999</v>
          </cell>
          <cell r="AH15">
            <v>1.6101259999999997</v>
          </cell>
          <cell r="AI15">
            <v>1.5110650000000001</v>
          </cell>
          <cell r="AJ15">
            <v>1.6259250000000001</v>
          </cell>
          <cell r="AK15">
            <v>2.0059480000000001</v>
          </cell>
          <cell r="AL15">
            <v>3.2608199999999994</v>
          </cell>
          <cell r="AM15">
            <v>2.1586650000000001</v>
          </cell>
          <cell r="AN15">
            <v>23.201973999999996</v>
          </cell>
          <cell r="AO15">
            <v>24.623992000000001</v>
          </cell>
          <cell r="AP15">
            <v>1.2685690000000001</v>
          </cell>
          <cell r="AQ15">
            <v>1.4591810000000003</v>
          </cell>
          <cell r="AR15">
            <v>1.4596879999999999</v>
          </cell>
          <cell r="AS15">
            <v>1.2843560000000001</v>
          </cell>
          <cell r="AT15">
            <v>1.4008439999999998</v>
          </cell>
          <cell r="AU15">
            <v>1.880582</v>
          </cell>
          <cell r="AV15">
            <v>1.4390730000000003</v>
          </cell>
          <cell r="AW15">
            <v>1.7144279999999996</v>
          </cell>
          <cell r="AX15">
            <v>1.4855499999999999</v>
          </cell>
          <cell r="AY15">
            <v>1.5119260000000001</v>
          </cell>
          <cell r="BB15">
            <v>14.904197000000002</v>
          </cell>
          <cell r="BG15">
            <v>2.0586710833333335</v>
          </cell>
          <cell r="BH15">
            <v>2.0586710833333335</v>
          </cell>
          <cell r="BI15">
            <v>2.0586710833333335</v>
          </cell>
          <cell r="BJ15">
            <v>2.0586710833333335</v>
          </cell>
          <cell r="BK15">
            <v>2.0586710833333335</v>
          </cell>
          <cell r="BL15">
            <v>2.0586710833333335</v>
          </cell>
          <cell r="BM15">
            <v>2.0586710833333335</v>
          </cell>
          <cell r="BN15">
            <v>2.0586710833333335</v>
          </cell>
          <cell r="BP15">
            <v>16.469368666666668</v>
          </cell>
          <cell r="BQ15">
            <v>2.0586710833333335</v>
          </cell>
          <cell r="BR15">
            <v>2.0586710833333335</v>
          </cell>
          <cell r="BS15">
            <v>2.0586710833333335</v>
          </cell>
          <cell r="BT15">
            <v>2.0586710833333335</v>
          </cell>
          <cell r="BU15">
            <v>2.0586710833333335</v>
          </cell>
          <cell r="BV15">
            <v>2.0586710833333335</v>
          </cell>
          <cell r="BW15">
            <v>2.0586710833333335</v>
          </cell>
          <cell r="BX15">
            <v>2.1745029500000004</v>
          </cell>
          <cell r="BY15">
            <v>2.1745029000000002</v>
          </cell>
          <cell r="BZ15">
            <v>2.1745029000000002</v>
          </cell>
          <cell r="CA15">
            <v>2.17450287</v>
          </cell>
          <cell r="CB15">
            <v>2.1745028</v>
          </cell>
          <cell r="CC15">
            <v>25.283212003333336</v>
          </cell>
          <cell r="CE15">
            <v>24.704053000000002</v>
          </cell>
          <cell r="CF15">
            <v>25.568694855</v>
          </cell>
          <cell r="CG15">
            <v>26.463599174924997</v>
          </cell>
          <cell r="CH15">
            <v>27.389825146047372</v>
          </cell>
          <cell r="CI15">
            <v>28.348469026159027</v>
          </cell>
          <cell r="CJ15">
            <v>29.340665442074592</v>
          </cell>
        </row>
        <row r="16">
          <cell r="A16" t="str">
            <v>GC SPE 01700</v>
          </cell>
          <cell r="C16" t="str">
            <v>Incentivos</v>
          </cell>
          <cell r="E16">
            <v>0</v>
          </cell>
          <cell r="F16">
            <v>0</v>
          </cell>
          <cell r="G16">
            <v>20.5</v>
          </cell>
          <cell r="H16">
            <v>3.1140000000002797E-3</v>
          </cell>
          <cell r="I16">
            <v>25.004805000000001</v>
          </cell>
          <cell r="J16">
            <v>25.005490999999999</v>
          </cell>
          <cell r="K16">
            <v>21.177378000000001</v>
          </cell>
          <cell r="L16">
            <v>4.5935000000000059E-2</v>
          </cell>
          <cell r="M16">
            <v>7.1019389999999998</v>
          </cell>
          <cell r="N16">
            <v>0.14262099999999989</v>
          </cell>
          <cell r="O16">
            <v>0</v>
          </cell>
          <cell r="P16">
            <v>1.7179999999999999E-3</v>
          </cell>
          <cell r="Q16">
            <v>0</v>
          </cell>
          <cell r="R16">
            <v>2.3960000000000001E-3</v>
          </cell>
          <cell r="S16">
            <v>0</v>
          </cell>
          <cell r="T16">
            <v>0</v>
          </cell>
          <cell r="U16">
            <v>0</v>
          </cell>
          <cell r="V16">
            <v>0</v>
          </cell>
          <cell r="W16">
            <v>2.7109999999999999E-3</v>
          </cell>
          <cell r="X16">
            <v>3.3681000000000003E-2</v>
          </cell>
          <cell r="Y16">
            <v>1.9472E-2</v>
          </cell>
          <cell r="Z16">
            <v>3.7260000000000001E-2</v>
          </cell>
          <cell r="AA16">
            <v>9.7238000000000005E-2</v>
          </cell>
          <cell r="AB16">
            <v>0</v>
          </cell>
          <cell r="AC16">
            <v>0</v>
          </cell>
          <cell r="AD16">
            <v>0</v>
          </cell>
          <cell r="AE16">
            <v>5.7120000000000001E-3</v>
          </cell>
          <cell r="AF16">
            <v>0</v>
          </cell>
          <cell r="AG16">
            <v>0</v>
          </cell>
          <cell r="AH16">
            <v>0</v>
          </cell>
          <cell r="AI16">
            <v>0</v>
          </cell>
          <cell r="AJ16">
            <v>0</v>
          </cell>
          <cell r="AK16">
            <v>0</v>
          </cell>
          <cell r="AL16">
            <v>1.8301999999999999E-2</v>
          </cell>
          <cell r="AM16">
            <v>5.1534999999999997E-2</v>
          </cell>
          <cell r="AN16">
            <v>7.5549000000000005E-2</v>
          </cell>
          <cell r="AO16">
            <v>3.773241000000001</v>
          </cell>
          <cell r="AP16">
            <v>0</v>
          </cell>
          <cell r="AQ16">
            <v>8.1077999999999997E-2</v>
          </cell>
          <cell r="AR16">
            <v>4.1390000000000003E-3</v>
          </cell>
          <cell r="AS16">
            <v>0</v>
          </cell>
          <cell r="AT16">
            <v>0</v>
          </cell>
          <cell r="AU16">
            <v>0</v>
          </cell>
          <cell r="AV16">
            <v>0</v>
          </cell>
          <cell r="AW16">
            <v>0</v>
          </cell>
          <cell r="AX16">
            <v>0</v>
          </cell>
          <cell r="AY16">
            <v>0</v>
          </cell>
          <cell r="BB16">
            <v>8.5217000000000001E-2</v>
          </cell>
          <cell r="BG16">
            <v>0.31777875</v>
          </cell>
          <cell r="BH16">
            <v>0.31777875</v>
          </cell>
          <cell r="BI16">
            <v>0.31777875</v>
          </cell>
          <cell r="BJ16">
            <v>0.31777875</v>
          </cell>
          <cell r="BK16">
            <v>0.31777875</v>
          </cell>
          <cell r="BL16">
            <v>0.31777875</v>
          </cell>
          <cell r="BM16">
            <v>0.31777875</v>
          </cell>
          <cell r="BN16">
            <v>0.31777875</v>
          </cell>
          <cell r="BP16">
            <v>2.54223</v>
          </cell>
          <cell r="BQ16">
            <v>0.31777875</v>
          </cell>
          <cell r="BR16">
            <v>0.31777875</v>
          </cell>
          <cell r="BS16">
            <v>0.31777875</v>
          </cell>
          <cell r="BT16">
            <v>0.31777875</v>
          </cell>
          <cell r="BU16">
            <v>0.31777875</v>
          </cell>
          <cell r="BV16">
            <v>0.31777875</v>
          </cell>
          <cell r="BW16">
            <v>0.31777875</v>
          </cell>
          <cell r="BX16">
            <v>0.31777875</v>
          </cell>
          <cell r="BY16">
            <v>0.31777875</v>
          </cell>
          <cell r="BZ16">
            <v>0.31777875</v>
          </cell>
          <cell r="CA16">
            <v>0.31777875</v>
          </cell>
          <cell r="CB16">
            <v>0.31777875</v>
          </cell>
          <cell r="CC16">
            <v>3.813345</v>
          </cell>
          <cell r="CE16">
            <v>3.813345</v>
          </cell>
          <cell r="CF16">
            <v>3.9468120749999995</v>
          </cell>
          <cell r="CG16">
            <v>4.0849504976249991</v>
          </cell>
          <cell r="CH16">
            <v>4.2279237650418739</v>
          </cell>
          <cell r="CI16">
            <v>4.3759010968183389</v>
          </cell>
          <cell r="CJ16">
            <v>4.5290576352069802</v>
          </cell>
        </row>
        <row r="17">
          <cell r="A17" t="str">
            <v>GC SPE 01900</v>
          </cell>
          <cell r="C17" t="str">
            <v>Impuesto sobre nómina</v>
          </cell>
          <cell r="E17">
            <v>12.277645</v>
          </cell>
          <cell r="F17">
            <v>11.500143000000001</v>
          </cell>
          <cell r="G17">
            <v>11.882994999999999</v>
          </cell>
          <cell r="H17">
            <v>11.099115000000001</v>
          </cell>
          <cell r="I17">
            <v>10.536133000000001</v>
          </cell>
          <cell r="J17">
            <v>11.624373</v>
          </cell>
          <cell r="K17">
            <v>12.049816000000002</v>
          </cell>
          <cell r="M17">
            <v>13.191321</v>
          </cell>
          <cell r="N17">
            <v>16.403751620000001</v>
          </cell>
          <cell r="O17">
            <v>0.76828700000000005</v>
          </cell>
          <cell r="P17">
            <v>1.1104719999999999</v>
          </cell>
          <cell r="Q17">
            <v>1.0770249999999999</v>
          </cell>
          <cell r="R17">
            <v>1.098959</v>
          </cell>
          <cell r="S17">
            <v>1.8144009999999999</v>
          </cell>
          <cell r="T17">
            <v>1.117858</v>
          </cell>
          <cell r="U17">
            <v>1.3998839999999999</v>
          </cell>
          <cell r="V17">
            <v>1.1268739999999999</v>
          </cell>
          <cell r="W17">
            <v>1.1672670000000001</v>
          </cell>
          <cell r="X17">
            <v>1.136773</v>
          </cell>
          <cell r="Y17">
            <v>1.110768</v>
          </cell>
          <cell r="Z17">
            <v>3.8065340000000001</v>
          </cell>
          <cell r="AA17">
            <v>16.735102000000001</v>
          </cell>
          <cell r="AB17">
            <v>0.79486999999999997</v>
          </cell>
          <cell r="AC17">
            <v>1.175546</v>
          </cell>
          <cell r="AD17">
            <v>1.1523380000000001</v>
          </cell>
          <cell r="AE17">
            <v>1.161216</v>
          </cell>
          <cell r="AF17">
            <v>1.7266859999999999</v>
          </cell>
          <cell r="AG17">
            <v>1.159937</v>
          </cell>
          <cell r="AH17">
            <v>1.527774</v>
          </cell>
          <cell r="AI17">
            <v>1.2241089999999999</v>
          </cell>
          <cell r="AJ17">
            <v>1.1748179999999999</v>
          </cell>
          <cell r="AK17">
            <v>1.066821</v>
          </cell>
          <cell r="AL17">
            <v>1.136339</v>
          </cell>
          <cell r="AM17">
            <v>4.035749</v>
          </cell>
          <cell r="AN17">
            <v>17.336203000000001</v>
          </cell>
          <cell r="AO17">
            <v>22.493604999999988</v>
          </cell>
          <cell r="AP17">
            <v>0.81971000000000005</v>
          </cell>
          <cell r="AQ17">
            <v>1.3202579999999999</v>
          </cell>
          <cell r="AR17">
            <v>1.217678</v>
          </cell>
          <cell r="AS17">
            <v>1.2836689999999999</v>
          </cell>
          <cell r="AT17">
            <v>2.1675430000000002</v>
          </cell>
          <cell r="AU17">
            <v>1.250381</v>
          </cell>
          <cell r="AV17">
            <v>1.497862</v>
          </cell>
          <cell r="AW17">
            <v>1.318654</v>
          </cell>
          <cell r="AX17">
            <v>1.2565139999999999</v>
          </cell>
          <cell r="AY17">
            <v>1.2345820000000001</v>
          </cell>
          <cell r="BB17">
            <v>13.366850999999999</v>
          </cell>
          <cell r="BG17">
            <v>1.6348719166666668</v>
          </cell>
          <cell r="BH17">
            <v>1.6348719166666668</v>
          </cell>
          <cell r="BI17">
            <v>1.6348719166666668</v>
          </cell>
          <cell r="BJ17">
            <v>1.6348719166666668</v>
          </cell>
          <cell r="BK17">
            <v>1.6348719166666668</v>
          </cell>
          <cell r="BL17">
            <v>1.6348719166666668</v>
          </cell>
          <cell r="BM17">
            <v>1.6348719166666668</v>
          </cell>
          <cell r="BN17">
            <v>1.6348719166666668</v>
          </cell>
          <cell r="BP17">
            <v>13.078975333333334</v>
          </cell>
          <cell r="BQ17">
            <v>1.6348719166666668</v>
          </cell>
          <cell r="BR17">
            <v>1.6348719166666668</v>
          </cell>
          <cell r="BS17">
            <v>1.6348719166666668</v>
          </cell>
          <cell r="BT17">
            <v>1.6348719166666668</v>
          </cell>
          <cell r="BU17">
            <v>1.6348719166666668</v>
          </cell>
          <cell r="BV17">
            <v>1.6348719166666668</v>
          </cell>
          <cell r="BW17">
            <v>1.6348719166666668</v>
          </cell>
          <cell r="BX17">
            <v>1.6348719166666668</v>
          </cell>
          <cell r="BY17">
            <v>1.6348719166666668</v>
          </cell>
          <cell r="BZ17">
            <v>1.6348719166666668</v>
          </cell>
          <cell r="CA17">
            <v>1.6348719166666668</v>
          </cell>
          <cell r="CB17">
            <v>1.6348719166666668</v>
          </cell>
          <cell r="CC17">
            <v>19.618463000000006</v>
          </cell>
          <cell r="CE17">
            <v>19.618463000000006</v>
          </cell>
          <cell r="CF17">
            <v>20.305109205000004</v>
          </cell>
          <cell r="CG17">
            <v>21.015788027175002</v>
          </cell>
          <cell r="CH17">
            <v>21.751340608126124</v>
          </cell>
          <cell r="CI17">
            <v>22.512637529410537</v>
          </cell>
          <cell r="CJ17">
            <v>23.300579842939904</v>
          </cell>
        </row>
        <row r="18">
          <cell r="A18" t="str">
            <v>GC SPE 02600</v>
          </cell>
          <cell r="C18" t="str">
            <v>Deportivo</v>
          </cell>
          <cell r="M18">
            <v>7.4824780000000004</v>
          </cell>
          <cell r="N18">
            <v>7.5511689599999992</v>
          </cell>
          <cell r="O18">
            <v>1.9948300000000001</v>
          </cell>
          <cell r="P18">
            <v>1.3395030000000001</v>
          </cell>
          <cell r="Q18">
            <v>0.76627699999999999</v>
          </cell>
          <cell r="R18">
            <v>0.42202600000000001</v>
          </cell>
          <cell r="S18">
            <v>0.51593699999999998</v>
          </cell>
          <cell r="T18">
            <v>0.46887699999999999</v>
          </cell>
          <cell r="U18">
            <v>0.30511500000000003</v>
          </cell>
          <cell r="V18">
            <v>0.38651400000000002</v>
          </cell>
          <cell r="W18">
            <v>0.463833</v>
          </cell>
          <cell r="X18">
            <v>0.54022800000000004</v>
          </cell>
          <cell r="Y18">
            <v>0.397179</v>
          </cell>
          <cell r="Z18">
            <v>0.15534100000000001</v>
          </cell>
          <cell r="AA18">
            <v>7.7556599999999998</v>
          </cell>
          <cell r="AB18">
            <v>2.7686419999999998</v>
          </cell>
          <cell r="AC18">
            <v>0.97825300000000004</v>
          </cell>
          <cell r="AD18">
            <v>0.65746499999999997</v>
          </cell>
          <cell r="AE18">
            <v>0.56574599999999997</v>
          </cell>
          <cell r="AF18">
            <v>0.59902699999999998</v>
          </cell>
          <cell r="AG18">
            <v>0.41456599999999999</v>
          </cell>
          <cell r="AH18">
            <v>0.40336699999999998</v>
          </cell>
          <cell r="AI18">
            <v>0.37406899999999998</v>
          </cell>
          <cell r="AJ18">
            <v>0.37625500000000001</v>
          </cell>
          <cell r="AK18">
            <v>0.37236599999999997</v>
          </cell>
          <cell r="AL18">
            <v>0.52722199999999997</v>
          </cell>
          <cell r="AM18">
            <v>0.53048899999999999</v>
          </cell>
          <cell r="AN18">
            <v>8.5674669999999988</v>
          </cell>
          <cell r="AO18">
            <v>9.0175597799999991</v>
          </cell>
          <cell r="AP18">
            <v>2.725784</v>
          </cell>
          <cell r="AQ18">
            <v>1.4459789999999999</v>
          </cell>
          <cell r="AR18">
            <v>0.71474700000000002</v>
          </cell>
          <cell r="AS18">
            <v>0.791327</v>
          </cell>
          <cell r="AT18">
            <v>0.467559</v>
          </cell>
          <cell r="AU18">
            <v>0.43304399999999998</v>
          </cell>
          <cell r="AV18">
            <v>0.54529499999999997</v>
          </cell>
          <cell r="AW18">
            <v>0.45906200000000003</v>
          </cell>
          <cell r="AX18">
            <v>0.30391299999999999</v>
          </cell>
          <cell r="AY18">
            <v>0.34508</v>
          </cell>
          <cell r="BB18">
            <v>8.2317900000000002</v>
          </cell>
          <cell r="BG18">
            <v>0.66652900000000004</v>
          </cell>
          <cell r="BH18">
            <v>0.66652900000000004</v>
          </cell>
          <cell r="BI18">
            <v>0.66652900000000004</v>
          </cell>
          <cell r="BJ18">
            <v>0.66652900000000004</v>
          </cell>
          <cell r="BK18">
            <v>0.66652900000000004</v>
          </cell>
          <cell r="BL18">
            <v>0.66652900000000004</v>
          </cell>
          <cell r="BM18">
            <v>0.66652900000000004</v>
          </cell>
          <cell r="BN18">
            <v>0.66652900000000004</v>
          </cell>
          <cell r="BP18">
            <v>5.3322320000000003</v>
          </cell>
          <cell r="BQ18">
            <v>0.66652900000000004</v>
          </cell>
          <cell r="BR18">
            <v>0.66652900000000004</v>
          </cell>
          <cell r="BS18">
            <v>0.66652900000000004</v>
          </cell>
          <cell r="BT18">
            <v>0.66652900000000004</v>
          </cell>
          <cell r="BU18">
            <v>0.66652900000000004</v>
          </cell>
          <cell r="BV18">
            <v>0.66652900000000004</v>
          </cell>
          <cell r="BW18">
            <v>0.66652900000000004</v>
          </cell>
          <cell r="BX18">
            <v>0.81039499999999998</v>
          </cell>
          <cell r="BY18">
            <v>0.81039499999999998</v>
          </cell>
          <cell r="BZ18">
            <v>0.81039499999999998</v>
          </cell>
          <cell r="CA18">
            <v>0.81039499999999998</v>
          </cell>
          <cell r="CB18">
            <v>0.81039499999999998</v>
          </cell>
          <cell r="CC18">
            <v>8.7176779999999994</v>
          </cell>
          <cell r="CE18">
            <v>7.9983479999999991</v>
          </cell>
          <cell r="CF18">
            <v>8.2782901799999991</v>
          </cell>
          <cell r="CG18">
            <v>8.5680303362999979</v>
          </cell>
          <cell r="CH18">
            <v>8.8679113980704969</v>
          </cell>
          <cell r="CI18">
            <v>9.1782882970029629</v>
          </cell>
          <cell r="CJ18">
            <v>9.4995283873980654</v>
          </cell>
        </row>
        <row r="19">
          <cell r="A19" t="str">
            <v>GC SPE 02700</v>
          </cell>
          <cell r="C19" t="str">
            <v>Capacitación</v>
          </cell>
          <cell r="M19">
            <v>5.4709430000000001</v>
          </cell>
          <cell r="N19">
            <v>5.6749369999999999</v>
          </cell>
          <cell r="O19">
            <v>0</v>
          </cell>
          <cell r="P19">
            <v>4.7198999999999998E-2</v>
          </cell>
          <cell r="Q19">
            <v>0.173792</v>
          </cell>
          <cell r="R19">
            <v>0.18229300000000001</v>
          </cell>
          <cell r="S19">
            <v>9.3786999999999995E-2</v>
          </cell>
          <cell r="T19">
            <v>0.12073</v>
          </cell>
          <cell r="U19">
            <v>6.0692999999999997E-2</v>
          </cell>
          <cell r="V19">
            <v>0.40672000000000003</v>
          </cell>
          <cell r="W19">
            <v>1.231508</v>
          </cell>
          <cell r="X19">
            <v>0.44824999999999998</v>
          </cell>
          <cell r="Y19">
            <v>1.0005980000000001</v>
          </cell>
          <cell r="Z19">
            <v>2.81799</v>
          </cell>
          <cell r="AA19">
            <v>6.5835600000000003</v>
          </cell>
          <cell r="AB19">
            <v>0</v>
          </cell>
          <cell r="AC19">
            <v>0.21038899999999999</v>
          </cell>
          <cell r="AD19">
            <v>0.124574</v>
          </cell>
          <cell r="AE19">
            <v>0.70648999999999995</v>
          </cell>
          <cell r="AF19">
            <v>0.12576699999999999</v>
          </cell>
          <cell r="AG19">
            <v>0.83738199999999996</v>
          </cell>
          <cell r="AH19">
            <v>4.8647000000000003E-2</v>
          </cell>
          <cell r="AI19">
            <v>0.48915500000000001</v>
          </cell>
          <cell r="AJ19">
            <v>0.90706100000000001</v>
          </cell>
          <cell r="AK19">
            <v>0.65200999999999998</v>
          </cell>
          <cell r="AL19">
            <v>1.8721829999999999</v>
          </cell>
          <cell r="AM19">
            <v>0.83322799999999997</v>
          </cell>
          <cell r="AN19">
            <v>6.8068859999999995</v>
          </cell>
          <cell r="AO19">
            <v>8.1999999999999993</v>
          </cell>
          <cell r="AP19">
            <v>4.254E-3</v>
          </cell>
          <cell r="AQ19">
            <v>1.5533999999999999E-2</v>
          </cell>
          <cell r="AR19">
            <v>1.4911000000000001E-2</v>
          </cell>
          <cell r="AS19">
            <v>3.8435999999999998E-2</v>
          </cell>
          <cell r="AT19">
            <v>1.164874</v>
          </cell>
          <cell r="AU19">
            <v>7.9460000000000003E-2</v>
          </cell>
          <cell r="AV19">
            <v>0.156023</v>
          </cell>
          <cell r="AW19">
            <v>0.37173699999999998</v>
          </cell>
          <cell r="AX19">
            <v>0.41860000000000003</v>
          </cell>
          <cell r="AY19">
            <v>0.45699899999999999</v>
          </cell>
          <cell r="BB19">
            <v>2.720828</v>
          </cell>
          <cell r="BG19">
            <v>0.74097576666666698</v>
          </cell>
          <cell r="BH19">
            <v>0.74097576666666698</v>
          </cell>
          <cell r="BI19">
            <v>0.74097576666666698</v>
          </cell>
          <cell r="BJ19">
            <v>0.74097576666666698</v>
          </cell>
          <cell r="BK19">
            <v>0.74097576666666698</v>
          </cell>
          <cell r="BL19">
            <v>0.74097576666666698</v>
          </cell>
          <cell r="BM19">
            <v>0.74097576666666698</v>
          </cell>
          <cell r="BN19">
            <v>0.74097576666666698</v>
          </cell>
          <cell r="BP19">
            <v>5.9278061333333349</v>
          </cell>
          <cell r="BQ19">
            <v>0.71666666666666667</v>
          </cell>
          <cell r="BR19">
            <v>0.71666666666666667</v>
          </cell>
          <cell r="BS19">
            <v>0.74097576666666698</v>
          </cell>
          <cell r="BT19">
            <v>0.74097576666666698</v>
          </cell>
          <cell r="BU19">
            <v>0.74097576666666698</v>
          </cell>
          <cell r="BV19">
            <v>0.70624848095238124</v>
          </cell>
          <cell r="BW19">
            <v>0.74676366999999999</v>
          </cell>
          <cell r="BX19">
            <v>0.74676366999999999</v>
          </cell>
          <cell r="BY19">
            <v>0.74676366999999999</v>
          </cell>
          <cell r="BZ19">
            <v>0.74676366999999999</v>
          </cell>
          <cell r="CA19">
            <v>0.74676366999999999</v>
          </cell>
          <cell r="CB19">
            <v>0.74676366999999999</v>
          </cell>
          <cell r="CC19">
            <v>8.8430911342857144</v>
          </cell>
          <cell r="CE19">
            <v>8.8430910000000011</v>
          </cell>
          <cell r="CF19">
            <v>9.1525991849999997</v>
          </cell>
          <cell r="CG19">
            <v>9.4729401564749995</v>
          </cell>
          <cell r="CH19">
            <v>9.8044930619516233</v>
          </cell>
          <cell r="CI19">
            <v>10.147650319119929</v>
          </cell>
          <cell r="CJ19">
            <v>10.502818080289126</v>
          </cell>
        </row>
        <row r="20">
          <cell r="A20" t="str">
            <v>GC SPE 02800</v>
          </cell>
          <cell r="C20" t="str">
            <v>Fomento cultural</v>
          </cell>
          <cell r="M20">
            <v>3.2725390000000001</v>
          </cell>
          <cell r="N20">
            <v>3.3154009999999996</v>
          </cell>
          <cell r="O20">
            <v>0</v>
          </cell>
          <cell r="P20">
            <v>0</v>
          </cell>
          <cell r="Q20">
            <v>0</v>
          </cell>
          <cell r="R20">
            <v>9.8937999999999998E-2</v>
          </cell>
          <cell r="S20">
            <v>0.97724999999999995</v>
          </cell>
          <cell r="T20">
            <v>0.18831600000000001</v>
          </cell>
          <cell r="U20">
            <v>0.34393400000000002</v>
          </cell>
          <cell r="V20">
            <v>0.28852800000000001</v>
          </cell>
          <cell r="W20">
            <v>0.22478200000000001</v>
          </cell>
          <cell r="X20">
            <v>0.26445299999999999</v>
          </cell>
          <cell r="Y20">
            <v>0.43739800000000001</v>
          </cell>
          <cell r="Z20">
            <v>0.79219399999999995</v>
          </cell>
          <cell r="AA20">
            <v>3.6157929999999996</v>
          </cell>
          <cell r="AB20">
            <v>0</v>
          </cell>
          <cell r="AC20">
            <v>3.415E-2</v>
          </cell>
          <cell r="AD20">
            <v>6.5489000000000006E-2</v>
          </cell>
          <cell r="AE20">
            <v>0.128332</v>
          </cell>
          <cell r="AF20">
            <v>0.23869799999999999</v>
          </cell>
          <cell r="AG20">
            <v>0.62895199999999996</v>
          </cell>
          <cell r="AH20">
            <v>0.23360500000000001</v>
          </cell>
          <cell r="AI20">
            <v>0.61528000000000005</v>
          </cell>
          <cell r="AJ20">
            <v>0.25179600000000002</v>
          </cell>
          <cell r="AK20">
            <v>0.10498399999999999</v>
          </cell>
          <cell r="AL20">
            <v>0.214838</v>
          </cell>
          <cell r="AM20">
            <v>1.0044109999999999</v>
          </cell>
          <cell r="AN20">
            <v>3.5205349999999997</v>
          </cell>
          <cell r="AO20">
            <v>4.0508059999999997</v>
          </cell>
          <cell r="AP20">
            <v>0</v>
          </cell>
          <cell r="AQ20">
            <v>0</v>
          </cell>
          <cell r="AR20">
            <v>0</v>
          </cell>
          <cell r="AS20">
            <v>0.275175</v>
          </cell>
          <cell r="AT20">
            <v>0.24687899999999999</v>
          </cell>
          <cell r="AU20">
            <v>1.0690949999999999</v>
          </cell>
          <cell r="AV20">
            <v>0.16251599999999999</v>
          </cell>
          <cell r="AW20">
            <v>0.62918399999999997</v>
          </cell>
          <cell r="AX20">
            <v>0.100975</v>
          </cell>
          <cell r="AY20">
            <v>7.0616999999999999E-2</v>
          </cell>
          <cell r="BB20">
            <v>2.5544409999999997</v>
          </cell>
          <cell r="BG20">
            <v>0.33139391666666668</v>
          </cell>
          <cell r="BH20">
            <v>0.33139391666666668</v>
          </cell>
          <cell r="BI20">
            <v>0.33139391666666668</v>
          </cell>
          <cell r="BJ20">
            <v>0.33139391666666668</v>
          </cell>
          <cell r="BK20">
            <v>0.33139391666666668</v>
          </cell>
          <cell r="BL20">
            <v>0.33139391666666668</v>
          </cell>
          <cell r="BM20">
            <v>0.33139391666666668</v>
          </cell>
          <cell r="BN20">
            <v>0.33139391666666668</v>
          </cell>
          <cell r="BP20">
            <v>2.6511513333333334</v>
          </cell>
          <cell r="BQ20">
            <v>0.33139391666666668</v>
          </cell>
          <cell r="BR20">
            <v>0.33139391666666668</v>
          </cell>
          <cell r="BS20">
            <v>0.33139391666666668</v>
          </cell>
          <cell r="BT20">
            <v>0.33139391666666668</v>
          </cell>
          <cell r="BU20">
            <v>0.33139391666666668</v>
          </cell>
          <cell r="BV20">
            <v>0.33139391666666668</v>
          </cell>
          <cell r="BW20">
            <v>0.33139391666666668</v>
          </cell>
          <cell r="BX20">
            <v>0.35684365000000001</v>
          </cell>
          <cell r="BY20">
            <v>0.35684359999999998</v>
          </cell>
          <cell r="BZ20">
            <v>0.35684359999999998</v>
          </cell>
          <cell r="CA20">
            <v>0.35684359999999998</v>
          </cell>
          <cell r="CB20">
            <v>0.35684359999999998</v>
          </cell>
          <cell r="CC20">
            <v>4.1039754666666663</v>
          </cell>
          <cell r="CE20">
            <v>3.9767270000000008</v>
          </cell>
          <cell r="CF20">
            <v>4.1159124450000002</v>
          </cell>
          <cell r="CG20">
            <v>4.2599693805749999</v>
          </cell>
          <cell r="CH20">
            <v>4.4090683088951241</v>
          </cell>
          <cell r="CI20">
            <v>4.563385699706453</v>
          </cell>
          <cell r="CJ20">
            <v>4.7231041991961789</v>
          </cell>
        </row>
        <row r="21">
          <cell r="A21" t="str">
            <v>GC SPE 02200</v>
          </cell>
          <cell r="C21" t="str">
            <v>Liquidaciones</v>
          </cell>
          <cell r="E21">
            <v>63.298203999999998</v>
          </cell>
          <cell r="F21">
            <v>51.554711000000005</v>
          </cell>
          <cell r="G21">
            <v>57.273705000000014</v>
          </cell>
          <cell r="H21">
            <v>15.790042000000001</v>
          </cell>
          <cell r="J21">
            <v>0</v>
          </cell>
          <cell r="K21">
            <v>15.907822999999999</v>
          </cell>
          <cell r="L21">
            <v>9.4583259999999996</v>
          </cell>
          <cell r="M21">
            <v>11.144953000000001</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BB21">
            <v>0</v>
          </cell>
          <cell r="BP21">
            <v>0</v>
          </cell>
          <cell r="BR21">
            <v>0</v>
          </cell>
          <cell r="CC21">
            <v>0</v>
          </cell>
          <cell r="CE21">
            <v>0</v>
          </cell>
          <cell r="CF21">
            <v>0</v>
          </cell>
          <cell r="CG21">
            <v>0</v>
          </cell>
          <cell r="CH21">
            <v>0</v>
          </cell>
          <cell r="CI21">
            <v>0</v>
          </cell>
          <cell r="CJ21">
            <v>0</v>
          </cell>
        </row>
        <row r="22">
          <cell r="A22" t="str">
            <v>GC SPE 01800</v>
          </cell>
          <cell r="C22" t="str">
            <v>Reconocimiento único a la calidad</v>
          </cell>
          <cell r="E22">
            <v>0</v>
          </cell>
          <cell r="F22">
            <v>0</v>
          </cell>
          <cell r="G22">
            <v>0</v>
          </cell>
          <cell r="H22">
            <v>8.76</v>
          </cell>
          <cell r="I22">
            <v>1.000000000139778E-6</v>
          </cell>
          <cell r="J22">
            <v>0</v>
          </cell>
          <cell r="K22">
            <v>0</v>
          </cell>
          <cell r="L22">
            <v>0</v>
          </cell>
          <cell r="CF22">
            <v>0</v>
          </cell>
          <cell r="CG22">
            <v>0</v>
          </cell>
          <cell r="CH22">
            <v>0</v>
          </cell>
          <cell r="CI22">
            <v>0</v>
          </cell>
          <cell r="CJ22">
            <v>0</v>
          </cell>
        </row>
        <row r="23">
          <cell r="A23" t="str">
            <v>GC SPE 02000</v>
          </cell>
          <cell r="C23" t="str">
            <v>Otras prestaciones</v>
          </cell>
          <cell r="E23">
            <v>132.40130800000003</v>
          </cell>
          <cell r="F23">
            <v>106.27819699999999</v>
          </cell>
          <cell r="G23">
            <v>99.59438200000001</v>
          </cell>
          <cell r="H23">
            <v>88.902612999999974</v>
          </cell>
          <cell r="I23">
            <v>89.280858000000009</v>
          </cell>
          <cell r="J23">
            <v>96.790141000000006</v>
          </cell>
          <cell r="K23">
            <v>107.440082</v>
          </cell>
          <cell r="L23">
            <v>128.85790899999998</v>
          </cell>
          <cell r="CF23">
            <v>0</v>
          </cell>
          <cell r="CG23">
            <v>0</v>
          </cell>
          <cell r="CH23">
            <v>0</v>
          </cell>
          <cell r="CI23">
            <v>0</v>
          </cell>
          <cell r="CJ23">
            <v>0</v>
          </cell>
        </row>
        <row r="24">
          <cell r="A24" t="str">
            <v>GC SPE 02100</v>
          </cell>
          <cell r="C24" t="str">
            <v>Préstamos y PEA de activos</v>
          </cell>
          <cell r="E24">
            <v>0</v>
          </cell>
          <cell r="F24">
            <v>0</v>
          </cell>
          <cell r="G24">
            <v>0</v>
          </cell>
          <cell r="H24">
            <v>0</v>
          </cell>
          <cell r="CF24">
            <v>0</v>
          </cell>
          <cell r="CG24">
            <v>0</v>
          </cell>
          <cell r="CH24">
            <v>0</v>
          </cell>
          <cell r="CI24">
            <v>0</v>
          </cell>
          <cell r="CJ24">
            <v>0</v>
          </cell>
        </row>
        <row r="25">
          <cell r="A25" t="str">
            <v>GC SPE 01000</v>
          </cell>
          <cell r="C25" t="str">
            <v>Servicios Personales</v>
          </cell>
          <cell r="D25">
            <v>1015.7</v>
          </cell>
          <cell r="E25">
            <v>770.31908199999998</v>
          </cell>
          <cell r="F25">
            <v>758.71373200000005</v>
          </cell>
          <cell r="G25">
            <v>729.45885400000009</v>
          </cell>
          <cell r="H25">
            <v>626.58603600000004</v>
          </cell>
          <cell r="I25">
            <v>636.79108099999985</v>
          </cell>
          <cell r="J25">
            <v>691.1640910000001</v>
          </cell>
          <cell r="K25">
            <v>736.64339099999995</v>
          </cell>
          <cell r="L25">
            <v>719.85275399999989</v>
          </cell>
          <cell r="M25">
            <v>781.63818500000014</v>
          </cell>
          <cell r="N25">
            <v>753.87926584999991</v>
          </cell>
          <cell r="O25">
            <v>61.865301000000002</v>
          </cell>
          <cell r="P25">
            <v>61.161751000000002</v>
          </cell>
          <cell r="Q25">
            <v>61.608607999999997</v>
          </cell>
          <cell r="R25">
            <v>60.917101000000002</v>
          </cell>
          <cell r="S25">
            <v>63.506395999999995</v>
          </cell>
          <cell r="T25">
            <v>58.215225999999994</v>
          </cell>
          <cell r="U25">
            <v>63.398489000000005</v>
          </cell>
          <cell r="V25">
            <v>62.738264999999991</v>
          </cell>
          <cell r="W25">
            <v>62.795586000000007</v>
          </cell>
          <cell r="X25">
            <v>61.369264999999999</v>
          </cell>
          <cell r="Y25">
            <v>63.961111000000002</v>
          </cell>
          <cell r="Z25">
            <v>75.31200299999999</v>
          </cell>
          <cell r="AA25">
            <v>756.84910200000002</v>
          </cell>
          <cell r="AB25">
            <v>63.939402999999999</v>
          </cell>
          <cell r="AC25">
            <v>62.676188000000003</v>
          </cell>
          <cell r="AD25">
            <v>63.479313000000005</v>
          </cell>
          <cell r="AE25">
            <v>63.716317000000004</v>
          </cell>
          <cell r="AF25">
            <v>64.151297</v>
          </cell>
          <cell r="AG25">
            <v>63.544151999999983</v>
          </cell>
          <cell r="AH25">
            <v>63.496582000000004</v>
          </cell>
          <cell r="AI25">
            <v>64.063048999999992</v>
          </cell>
          <cell r="AJ25">
            <v>64.532972000000001</v>
          </cell>
          <cell r="AK25">
            <v>64.383009999999999</v>
          </cell>
          <cell r="AL25">
            <v>65.045795999999996</v>
          </cell>
          <cell r="AM25">
            <v>72.363420000000019</v>
          </cell>
          <cell r="AN25">
            <v>775.39149899999984</v>
          </cell>
          <cell r="AO25">
            <v>876.95241415333339</v>
          </cell>
          <cell r="AP25">
            <v>65.409654000000003</v>
          </cell>
          <cell r="AQ25">
            <v>63.912044000000016</v>
          </cell>
          <cell r="AR25">
            <v>64.373756</v>
          </cell>
          <cell r="AS25">
            <v>63.910835000000006</v>
          </cell>
          <cell r="AT25">
            <v>64.848006000000012</v>
          </cell>
          <cell r="AU25">
            <v>64.549510999999995</v>
          </cell>
          <cell r="AV25">
            <v>65.745702000000009</v>
          </cell>
          <cell r="AW25">
            <v>68.506332999999984</v>
          </cell>
          <cell r="AX25">
            <v>67.312230999999997</v>
          </cell>
          <cell r="AY25">
            <v>68.645613499999996</v>
          </cell>
          <cell r="AZ25">
            <v>0</v>
          </cell>
          <cell r="BA25">
            <v>0</v>
          </cell>
          <cell r="BB25">
            <v>657.2136855</v>
          </cell>
          <cell r="BC25">
            <v>0</v>
          </cell>
          <cell r="BD25">
            <v>0</v>
          </cell>
          <cell r="BE25">
            <v>0</v>
          </cell>
          <cell r="BF25">
            <v>0</v>
          </cell>
          <cell r="BG25">
            <v>73.552868183333331</v>
          </cell>
          <cell r="BH25">
            <v>73.552868183333331</v>
          </cell>
          <cell r="BI25">
            <v>73.552868183333331</v>
          </cell>
          <cell r="BJ25">
            <v>73.552868183333331</v>
          </cell>
          <cell r="BK25">
            <v>73.552868183333331</v>
          </cell>
          <cell r="BL25">
            <v>73.552868183333331</v>
          </cell>
          <cell r="BM25">
            <v>73.552868183333331</v>
          </cell>
          <cell r="BN25">
            <v>73.552868183333331</v>
          </cell>
          <cell r="BO25">
            <v>-3.5163625499999998</v>
          </cell>
          <cell r="BP25">
            <v>584.90658291666671</v>
          </cell>
          <cell r="BQ25">
            <v>73.528559083333334</v>
          </cell>
          <cell r="BR25">
            <v>73.528559083333334</v>
          </cell>
          <cell r="BS25">
            <v>73.552868183333331</v>
          </cell>
          <cell r="BT25">
            <v>73.552868183333331</v>
          </cell>
          <cell r="BU25">
            <v>73.552868183333331</v>
          </cell>
          <cell r="BV25">
            <v>73.518140897619048</v>
          </cell>
          <cell r="BW25">
            <v>73.558656086666659</v>
          </cell>
          <cell r="BX25">
            <v>73.55865682000001</v>
          </cell>
          <cell r="BY25">
            <v>73.558656120000009</v>
          </cell>
          <cell r="BZ25">
            <v>73.558656223333358</v>
          </cell>
          <cell r="CA25">
            <v>73.558656363333327</v>
          </cell>
          <cell r="CB25">
            <v>73.55865609333334</v>
          </cell>
          <cell r="CC25">
            <v>882.58580132095233</v>
          </cell>
          <cell r="CD25">
            <v>862.81365672000004</v>
          </cell>
          <cell r="CE25">
            <v>882.58579999999995</v>
          </cell>
          <cell r="CF25">
            <v>913.47630300000003</v>
          </cell>
          <cell r="CG25">
            <v>945.44797360499979</v>
          </cell>
          <cell r="CH25">
            <v>978.53865268117477</v>
          </cell>
          <cell r="CI25">
            <v>1012.7875055250158</v>
          </cell>
          <cell r="CJ25">
            <v>1048.235068218391</v>
          </cell>
        </row>
        <row r="26">
          <cell r="A26" t="str">
            <v>GC RMA 01100</v>
          </cell>
          <cell r="C26" t="str">
            <v>Operación inmobiliaria</v>
          </cell>
          <cell r="E26">
            <v>78.011283000000006</v>
          </cell>
          <cell r="F26">
            <v>79.636385000000004</v>
          </cell>
          <cell r="G26">
            <v>78.790703000000008</v>
          </cell>
          <cell r="H26">
            <v>76.508921319999999</v>
          </cell>
          <cell r="I26">
            <v>1.064449</v>
          </cell>
          <cell r="J26">
            <v>105.16805000000001</v>
          </cell>
          <cell r="K26">
            <v>118.62189528</v>
          </cell>
          <cell r="L26">
            <v>128.55442059999999</v>
          </cell>
          <cell r="M26">
            <v>108.02197700000001</v>
          </cell>
          <cell r="N26">
            <v>97.720797649999895</v>
          </cell>
          <cell r="O26">
            <v>7.9558329999999993</v>
          </cell>
          <cell r="P26">
            <v>7.3711349999999998</v>
          </cell>
          <cell r="Q26">
            <v>7.6033460000000002</v>
          </cell>
          <cell r="R26">
            <v>7.6412420000000001</v>
          </cell>
          <cell r="S26">
            <v>9.0494880000000002</v>
          </cell>
          <cell r="T26">
            <v>7.3432099999999991</v>
          </cell>
          <cell r="U26">
            <v>7.8715440000000001</v>
          </cell>
          <cell r="V26">
            <v>7.8306619999999993</v>
          </cell>
          <cell r="W26">
            <v>7.8316089999999994</v>
          </cell>
          <cell r="X26">
            <v>8.1489010000000004</v>
          </cell>
          <cell r="Y26">
            <v>7.9001279999999996</v>
          </cell>
          <cell r="Z26">
            <v>6.3302440000000004</v>
          </cell>
          <cell r="AA26">
            <v>92.87734199999997</v>
          </cell>
          <cell r="AB26">
            <v>7.9472309999999995</v>
          </cell>
          <cell r="AC26">
            <v>7.9612260000000008</v>
          </cell>
          <cell r="AD26">
            <v>8.0129819999999992</v>
          </cell>
          <cell r="AE26">
            <v>7.9612379999999998</v>
          </cell>
          <cell r="AF26">
            <v>8.0509450000000005</v>
          </cell>
          <cell r="AG26">
            <v>6.935162</v>
          </cell>
          <cell r="AH26">
            <v>7.852284</v>
          </cell>
          <cell r="AI26">
            <v>7.8937939999999998</v>
          </cell>
          <cell r="AJ26">
            <v>7.8880750000000006</v>
          </cell>
          <cell r="AK26">
            <v>7.6183519999999998</v>
          </cell>
          <cell r="AL26">
            <v>7.5801030000000003</v>
          </cell>
          <cell r="AM26">
            <v>6.7923100000000005</v>
          </cell>
          <cell r="AN26">
            <v>92.493701999999999</v>
          </cell>
          <cell r="AO26">
            <v>100.28788180285714</v>
          </cell>
          <cell r="AP26">
            <v>7.8758210000000002</v>
          </cell>
          <cell r="AQ26">
            <v>8.2902319999999996</v>
          </cell>
          <cell r="AR26">
            <v>7.9187970000000005</v>
          </cell>
          <cell r="AS26">
            <v>7.850568</v>
          </cell>
          <cell r="AT26">
            <v>8.1952790000000011</v>
          </cell>
          <cell r="AU26">
            <v>8.0055809999999994</v>
          </cell>
          <cell r="AV26">
            <v>7.9811770000000006</v>
          </cell>
          <cell r="AW26">
            <v>7.9101789999999994</v>
          </cell>
          <cell r="AX26">
            <v>6.4610960000000004</v>
          </cell>
          <cell r="AY26">
            <v>7.2394085000000006</v>
          </cell>
          <cell r="BB26">
            <v>77.7281385</v>
          </cell>
          <cell r="BG26">
            <v>8.4219292499999998</v>
          </cell>
          <cell r="BH26">
            <v>8.4219292499999998</v>
          </cell>
          <cell r="BI26">
            <v>8.4219292499999998</v>
          </cell>
          <cell r="BJ26">
            <v>8.4219292499999998</v>
          </cell>
          <cell r="BK26">
            <v>8.4219292499999998</v>
          </cell>
          <cell r="BL26">
            <v>8.4219292499999998</v>
          </cell>
          <cell r="BM26">
            <v>8.4219292499999998</v>
          </cell>
          <cell r="BN26">
            <v>8.4219292499999998</v>
          </cell>
          <cell r="BO26">
            <v>-7.9962345100000505</v>
          </cell>
          <cell r="BP26">
            <v>59.379199489999948</v>
          </cell>
          <cell r="BQ26">
            <v>8.4219292499999998</v>
          </cell>
          <cell r="BR26">
            <v>8.4219292499999998</v>
          </cell>
          <cell r="BS26">
            <v>8.4219292499999998</v>
          </cell>
          <cell r="BT26">
            <v>8.4219292499999998</v>
          </cell>
          <cell r="BU26">
            <v>8.4219292499999998</v>
          </cell>
          <cell r="BV26">
            <v>8.4219292499999998</v>
          </cell>
          <cell r="BW26">
            <v>8.4885959166666662</v>
          </cell>
          <cell r="BX26">
            <v>8.4885959166666662</v>
          </cell>
          <cell r="BY26">
            <v>8.4885959166666662</v>
          </cell>
          <cell r="BZ26">
            <v>8.4885959166666662</v>
          </cell>
          <cell r="CA26">
            <v>8.4885959166666662</v>
          </cell>
          <cell r="CB26">
            <v>8.4885959166666662</v>
          </cell>
          <cell r="CC26">
            <v>101.463151</v>
          </cell>
          <cell r="CD26">
            <v>223.36988543999999</v>
          </cell>
          <cell r="CE26">
            <v>101.06315100000002</v>
          </cell>
          <cell r="CF26">
            <v>104.60036128500001</v>
          </cell>
          <cell r="CG26">
            <v>108.26137392997499</v>
          </cell>
          <cell r="CH26">
            <v>112.05052201752412</v>
          </cell>
          <cell r="CI26">
            <v>115.97229028813746</v>
          </cell>
          <cell r="CJ26">
            <v>120.03132044822226</v>
          </cell>
        </row>
        <row r="27">
          <cell r="A27" t="str">
            <v>GC RMA 02100</v>
          </cell>
          <cell r="C27" t="str">
            <v>Gastos de viaje</v>
          </cell>
          <cell r="M27">
            <v>7.9026059999999987</v>
          </cell>
          <cell r="N27">
            <v>7.8944530000000013</v>
          </cell>
          <cell r="O27">
            <v>6.2676999999999997E-2</v>
          </cell>
          <cell r="P27">
            <v>0.42974499999999999</v>
          </cell>
          <cell r="Q27">
            <v>0.68393300000000001</v>
          </cell>
          <cell r="R27">
            <v>0.75468800000000003</v>
          </cell>
          <cell r="S27">
            <v>0.48811937999999988</v>
          </cell>
          <cell r="T27">
            <v>0.92149099999999995</v>
          </cell>
          <cell r="U27">
            <v>0.52223900000000001</v>
          </cell>
          <cell r="V27">
            <v>0.50970300000000002</v>
          </cell>
          <cell r="W27">
            <v>0.83924500000000002</v>
          </cell>
          <cell r="X27">
            <v>0.69373099999999999</v>
          </cell>
          <cell r="Y27">
            <v>0.81130100000000005</v>
          </cell>
          <cell r="Z27">
            <v>1.4367300000000001</v>
          </cell>
          <cell r="AA27">
            <v>8.1536023800000006</v>
          </cell>
          <cell r="AB27">
            <v>9.4372999999999999E-2</v>
          </cell>
          <cell r="AC27">
            <v>0.55129499999999998</v>
          </cell>
          <cell r="AD27">
            <v>0.75197499999999995</v>
          </cell>
          <cell r="AE27">
            <v>0.67777900000000002</v>
          </cell>
          <cell r="AF27">
            <v>0.64237200000000005</v>
          </cell>
          <cell r="AG27">
            <v>0.70611199999999996</v>
          </cell>
          <cell r="AH27">
            <v>0.56653799999999999</v>
          </cell>
          <cell r="AI27">
            <v>0.50422900000000004</v>
          </cell>
          <cell r="AJ27">
            <v>0.68430500000000005</v>
          </cell>
          <cell r="AK27">
            <v>0.835368</v>
          </cell>
          <cell r="AL27">
            <v>0.84450499999999995</v>
          </cell>
          <cell r="AM27">
            <v>0.94396000000000002</v>
          </cell>
          <cell r="AN27">
            <v>7.8028110000000002</v>
          </cell>
          <cell r="AO27">
            <v>12.332249737142877</v>
          </cell>
          <cell r="AP27">
            <v>0.140766</v>
          </cell>
          <cell r="AQ27">
            <v>0.49907699999999999</v>
          </cell>
          <cell r="AR27">
            <v>0.43733</v>
          </cell>
          <cell r="AS27">
            <v>0.62565700000000002</v>
          </cell>
          <cell r="AT27">
            <v>0.69071000000000005</v>
          </cell>
          <cell r="AU27">
            <v>0.94622300000000004</v>
          </cell>
          <cell r="AV27">
            <v>0.81159899999999996</v>
          </cell>
          <cell r="AW27">
            <v>0.78684900000000002</v>
          </cell>
          <cell r="AX27">
            <v>0.63170400000000004</v>
          </cell>
          <cell r="AY27">
            <v>0.89177899999999999</v>
          </cell>
          <cell r="BB27">
            <v>6.4616940000000005</v>
          </cell>
          <cell r="BG27">
            <v>0.98783325</v>
          </cell>
          <cell r="BH27">
            <v>0.98783325</v>
          </cell>
          <cell r="BI27">
            <v>0.98783325</v>
          </cell>
          <cell r="BJ27">
            <v>0.98783325</v>
          </cell>
          <cell r="BK27">
            <v>0.98783325</v>
          </cell>
          <cell r="BL27">
            <v>0.98783325</v>
          </cell>
          <cell r="BM27">
            <v>0.98783325</v>
          </cell>
          <cell r="BN27">
            <v>0.98783325</v>
          </cell>
          <cell r="BP27">
            <v>7.9026659999999982</v>
          </cell>
          <cell r="BQ27">
            <v>0.98783325</v>
          </cell>
          <cell r="BR27">
            <v>0.98783325</v>
          </cell>
          <cell r="BS27">
            <v>0.98783325</v>
          </cell>
          <cell r="BT27">
            <v>0.98783325</v>
          </cell>
          <cell r="BU27">
            <v>0.98783325</v>
          </cell>
          <cell r="BV27">
            <v>0.98783325</v>
          </cell>
          <cell r="BW27">
            <v>0.98783325</v>
          </cell>
          <cell r="BX27">
            <v>0.98783325</v>
          </cell>
          <cell r="BY27">
            <v>0.98783325</v>
          </cell>
          <cell r="BZ27">
            <v>0.98783325</v>
          </cell>
          <cell r="CA27">
            <v>0.98783325</v>
          </cell>
          <cell r="CB27">
            <v>0.98783325</v>
          </cell>
          <cell r="CC27">
            <v>11.853998999999996</v>
          </cell>
          <cell r="CE27">
            <v>11.853998999999996</v>
          </cell>
          <cell r="CF27">
            <v>12.268888964999995</v>
          </cell>
          <cell r="CG27">
            <v>12.698300078774993</v>
          </cell>
          <cell r="CH27">
            <v>13.142740581532117</v>
          </cell>
          <cell r="CI27">
            <v>13.60273650188574</v>
          </cell>
          <cell r="CJ27">
            <v>14.07883227945174</v>
          </cell>
        </row>
        <row r="28">
          <cell r="A28" t="str">
            <v>GC RMA 01400</v>
          </cell>
          <cell r="C28" t="str">
            <v>Subcontrat. serv. con terceros</v>
          </cell>
          <cell r="E28">
            <v>7.8424769999999997</v>
          </cell>
          <cell r="F28">
            <v>7.1517547300000004</v>
          </cell>
          <cell r="G28">
            <v>6.286454</v>
          </cell>
          <cell r="H28">
            <v>6.1677846499999989</v>
          </cell>
          <cell r="I28">
            <v>5.0815010000000003</v>
          </cell>
          <cell r="J28">
            <v>5.9141108333333339</v>
          </cell>
          <cell r="K28">
            <v>4.1282712300000011</v>
          </cell>
          <cell r="L28">
            <v>9.2161612800000015</v>
          </cell>
          <cell r="M28">
            <v>21.010744100000004</v>
          </cell>
          <cell r="N28">
            <v>19.353966629999999</v>
          </cell>
          <cell r="O28">
            <v>1.6135077000000002</v>
          </cell>
          <cell r="P28">
            <v>1.61752881</v>
          </cell>
          <cell r="Q28">
            <v>1.4099678799999997</v>
          </cell>
          <cell r="R28">
            <v>1.57328446</v>
          </cell>
          <cell r="S28">
            <v>1.72484769</v>
          </cell>
          <cell r="T28">
            <v>1.9630408100000001</v>
          </cell>
          <cell r="U28">
            <v>1.5847078399999999</v>
          </cell>
          <cell r="V28">
            <v>1.8729996600000003</v>
          </cell>
          <cell r="W28">
            <v>1.5412183300000002</v>
          </cell>
          <cell r="X28">
            <v>1.68008457</v>
          </cell>
          <cell r="Y28">
            <v>1.7082328200000001</v>
          </cell>
          <cell r="Z28">
            <v>1.8461008899999998</v>
          </cell>
          <cell r="AA28">
            <v>20.135521459999996</v>
          </cell>
          <cell r="AB28">
            <v>1.5725720599999999</v>
          </cell>
          <cell r="AC28">
            <v>1.6388531100000001</v>
          </cell>
          <cell r="AD28">
            <v>1.8393749399999997</v>
          </cell>
          <cell r="AE28">
            <v>2.1067731000000003</v>
          </cell>
          <cell r="AF28">
            <v>1.894779</v>
          </cell>
          <cell r="AG28">
            <v>1.6683057600000002</v>
          </cell>
          <cell r="AH28">
            <v>1.9718437800000002</v>
          </cell>
          <cell r="AI28">
            <v>1.83837936</v>
          </cell>
          <cell r="AJ28">
            <v>2.2402156500000001</v>
          </cell>
          <cell r="AK28">
            <v>2.2276322500000001</v>
          </cell>
          <cell r="AL28">
            <v>1.7120365700000006</v>
          </cell>
          <cell r="AM28">
            <v>3.3364757799999998</v>
          </cell>
          <cell r="AN28">
            <v>24.047241360000005</v>
          </cell>
          <cell r="AO28">
            <v>29.216666333333318</v>
          </cell>
          <cell r="AP28">
            <v>2.8327577399999999</v>
          </cell>
          <cell r="AQ28">
            <v>-2.4839310000000156E-2</v>
          </cell>
          <cell r="AR28">
            <v>3.1879572899999999</v>
          </cell>
          <cell r="AS28">
            <v>1.80721452</v>
          </cell>
          <cell r="AT28">
            <v>2.9603675000000003</v>
          </cell>
          <cell r="AU28">
            <v>1.7858413899999999</v>
          </cell>
          <cell r="AV28">
            <v>1.6600905399999999</v>
          </cell>
          <cell r="AW28">
            <v>1.4615193199999998</v>
          </cell>
          <cell r="AX28">
            <v>1.90763982</v>
          </cell>
          <cell r="AY28">
            <v>1.6547240000000001</v>
          </cell>
          <cell r="BB28">
            <v>19.233272810000003</v>
          </cell>
          <cell r="BG28">
            <v>2.4810524489898982</v>
          </cell>
          <cell r="BH28">
            <v>2.4810524489898982</v>
          </cell>
          <cell r="BI28">
            <v>2.4810524489898982</v>
          </cell>
          <cell r="BJ28">
            <v>2.4810524489898982</v>
          </cell>
          <cell r="BK28">
            <v>2.4810524489898982</v>
          </cell>
          <cell r="BL28">
            <v>2.4810524489898982</v>
          </cell>
          <cell r="BM28">
            <v>2.4810524489898982</v>
          </cell>
          <cell r="BN28">
            <v>2.4810534489898992</v>
          </cell>
          <cell r="BP28">
            <v>19.848420591919187</v>
          </cell>
          <cell r="BQ28">
            <v>2.5170225833333335</v>
          </cell>
          <cell r="BR28">
            <v>2.5115680378787877</v>
          </cell>
          <cell r="BS28">
            <v>2.4816073378787875</v>
          </cell>
          <cell r="BT28">
            <v>2.4810524489898982</v>
          </cell>
          <cell r="BU28">
            <v>2.4809461855555552</v>
          </cell>
          <cell r="BV28">
            <v>2.5156734855555554</v>
          </cell>
          <cell r="BW28">
            <v>2.4197405900000004</v>
          </cell>
          <cell r="BX28">
            <v>2.3851855333333338</v>
          </cell>
          <cell r="BY28">
            <v>2.3090605333333336</v>
          </cell>
          <cell r="BZ28">
            <v>4.9388176333333336</v>
          </cell>
          <cell r="CA28">
            <v>4.9388175833333339</v>
          </cell>
          <cell r="CB28">
            <v>4.9388172833333339</v>
          </cell>
          <cell r="CC28">
            <v>36.918309235858587</v>
          </cell>
          <cell r="CE28">
            <v>29.844664999999999</v>
          </cell>
          <cell r="CF28">
            <v>30.889228274999997</v>
          </cell>
          <cell r="CG28">
            <v>31.970351264624995</v>
          </cell>
          <cell r="CH28">
            <v>33.089313558886865</v>
          </cell>
          <cell r="CI28">
            <v>34.247439533447903</v>
          </cell>
          <cell r="CJ28">
            <v>35.446099917118573</v>
          </cell>
        </row>
        <row r="29">
          <cell r="A29" t="str">
            <v>GC RMA 01300</v>
          </cell>
          <cell r="C29" t="str">
            <v>Seguridad</v>
          </cell>
          <cell r="E29">
            <v>20.665367000000003</v>
          </cell>
          <cell r="F29">
            <v>13.676627</v>
          </cell>
          <cell r="G29">
            <v>12.088522000000001</v>
          </cell>
          <cell r="H29">
            <v>12.441002000000001</v>
          </cell>
          <cell r="M29">
            <v>13.867884999999999</v>
          </cell>
          <cell r="N29">
            <v>11.619177140000001</v>
          </cell>
          <cell r="O29">
            <v>1.1908439999999998</v>
          </cell>
          <cell r="P29">
            <v>1.046244</v>
          </cell>
          <cell r="Q29">
            <v>0.89053000000000004</v>
          </cell>
          <cell r="R29">
            <v>0.93278299999999992</v>
          </cell>
          <cell r="S29">
            <v>0.97471099999999999</v>
          </cell>
          <cell r="T29">
            <v>0.95041600000000004</v>
          </cell>
          <cell r="U29">
            <v>0.99210699999999996</v>
          </cell>
          <cell r="V29">
            <v>0.97163299999999997</v>
          </cell>
          <cell r="W29">
            <v>1.047005</v>
          </cell>
          <cell r="X29">
            <v>0.98160199999999997</v>
          </cell>
          <cell r="Y29">
            <v>0.89971500000000004</v>
          </cell>
          <cell r="Z29">
            <v>0.64455600000000002</v>
          </cell>
          <cell r="AA29">
            <v>11.522145999999999</v>
          </cell>
          <cell r="AB29">
            <v>1.1497929999999998</v>
          </cell>
          <cell r="AC29">
            <v>1.149214</v>
          </cell>
          <cell r="AD29">
            <v>0.25052199999999997</v>
          </cell>
          <cell r="AE29">
            <v>0.25015699999999996</v>
          </cell>
          <cell r="AF29">
            <v>1.962977</v>
          </cell>
          <cell r="AG29">
            <v>1.8728910000000001</v>
          </cell>
          <cell r="AH29">
            <v>0.9362069999999999</v>
          </cell>
          <cell r="AI29">
            <v>0.9372569999999999</v>
          </cell>
          <cell r="AJ29">
            <v>0.90983099999999995</v>
          </cell>
          <cell r="AK29">
            <v>0.93684199999999995</v>
          </cell>
          <cell r="AL29">
            <v>0.90998599999999996</v>
          </cell>
          <cell r="AM29">
            <v>0.93696499999999994</v>
          </cell>
          <cell r="AN29">
            <v>12.202642000000001</v>
          </cell>
          <cell r="AO29">
            <v>14.333361333333334</v>
          </cell>
          <cell r="AP29">
            <v>1.0837269999999999</v>
          </cell>
          <cell r="AQ29">
            <v>1.284907</v>
          </cell>
          <cell r="AR29">
            <v>4.623E-2</v>
          </cell>
          <cell r="AS29">
            <v>1.8679299999999999</v>
          </cell>
          <cell r="AT29">
            <v>0.75458900000000007</v>
          </cell>
          <cell r="AU29">
            <v>1.47607</v>
          </cell>
          <cell r="AV29">
            <v>1.0159259999999999</v>
          </cell>
          <cell r="AW29">
            <v>0.91526299999999994</v>
          </cell>
          <cell r="AX29">
            <v>0.98661200000000004</v>
          </cell>
          <cell r="AY29">
            <v>1.0124040000000001</v>
          </cell>
          <cell r="BB29">
            <v>10.443657999999999</v>
          </cell>
          <cell r="BG29">
            <v>1.2481837575757571</v>
          </cell>
          <cell r="BH29">
            <v>1.2481837575757571</v>
          </cell>
          <cell r="BI29">
            <v>1.2481837575757571</v>
          </cell>
          <cell r="BJ29">
            <v>1.2481837575757571</v>
          </cell>
          <cell r="BK29">
            <v>1.2481837575757571</v>
          </cell>
          <cell r="BL29">
            <v>1.2481837575757571</v>
          </cell>
          <cell r="BM29">
            <v>1.2481837575757571</v>
          </cell>
          <cell r="BN29">
            <v>1.2481837575757571</v>
          </cell>
          <cell r="BP29">
            <v>9.9854700606060565</v>
          </cell>
          <cell r="BQ29">
            <v>1.2492746666666665</v>
          </cell>
          <cell r="BR29">
            <v>1.2481837575757571</v>
          </cell>
          <cell r="BS29">
            <v>1.2481837575757571</v>
          </cell>
          <cell r="BT29">
            <v>1.2481837575757571</v>
          </cell>
          <cell r="BU29">
            <v>1.2481837575757571</v>
          </cell>
          <cell r="BV29">
            <v>1.2481837575757571</v>
          </cell>
          <cell r="BW29">
            <v>1.2481837575757571</v>
          </cell>
          <cell r="BX29">
            <v>1.2481837575757571</v>
          </cell>
          <cell r="BY29">
            <v>1.2481837575757571</v>
          </cell>
          <cell r="BZ29">
            <v>1.2481837575757571</v>
          </cell>
          <cell r="CA29">
            <v>1.2481837575757571</v>
          </cell>
          <cell r="CB29">
            <v>1.2481837575757571</v>
          </cell>
          <cell r="CC29">
            <v>14.979295999999996</v>
          </cell>
          <cell r="CE29">
            <v>14.979295999999996</v>
          </cell>
          <cell r="CF29">
            <v>15.503571359999995</v>
          </cell>
          <cell r="CG29">
            <v>16.046196357599992</v>
          </cell>
          <cell r="CH29">
            <v>16.60781323011599</v>
          </cell>
          <cell r="CI29">
            <v>17.189086693170047</v>
          </cell>
          <cell r="CJ29">
            <v>17.790704727430999</v>
          </cell>
        </row>
        <row r="30">
          <cell r="A30" t="str">
            <v>GC RMA 02200</v>
          </cell>
          <cell r="C30" t="str">
            <v>Centro telefónico</v>
          </cell>
          <cell r="M30">
            <v>9.8435988900000009</v>
          </cell>
          <cell r="N30">
            <v>9.6396216399999997</v>
          </cell>
          <cell r="O30">
            <v>0.80900000000000005</v>
          </cell>
          <cell r="P30">
            <v>1.0780000000000001</v>
          </cell>
          <cell r="Q30">
            <v>0.96316317000000007</v>
          </cell>
          <cell r="R30">
            <v>0.85111669999999995</v>
          </cell>
          <cell r="S30">
            <v>0.19436510000000001</v>
          </cell>
          <cell r="T30">
            <v>1.73925324</v>
          </cell>
          <cell r="U30">
            <v>0.53115392000000006</v>
          </cell>
          <cell r="V30">
            <v>0.7</v>
          </cell>
          <cell r="W30">
            <v>0.8</v>
          </cell>
          <cell r="X30">
            <v>0.71003424999999998</v>
          </cell>
          <cell r="Y30">
            <v>0.8</v>
          </cell>
          <cell r="Z30">
            <v>0.34095786</v>
          </cell>
          <cell r="AA30">
            <v>9.5170442400000006</v>
          </cell>
          <cell r="AB30">
            <v>1.2</v>
          </cell>
          <cell r="AC30">
            <v>1.1499999999999999</v>
          </cell>
          <cell r="AD30">
            <v>0.5</v>
          </cell>
          <cell r="AE30">
            <v>1</v>
          </cell>
          <cell r="AF30">
            <v>0</v>
          </cell>
          <cell r="AG30">
            <v>1</v>
          </cell>
          <cell r="AH30">
            <v>0.5</v>
          </cell>
          <cell r="AI30">
            <v>0.3</v>
          </cell>
          <cell r="AJ30">
            <v>0.90249999999999997</v>
          </cell>
          <cell r="AK30">
            <v>0</v>
          </cell>
          <cell r="AL30">
            <v>0</v>
          </cell>
          <cell r="AM30">
            <v>2.1547495200000002</v>
          </cell>
          <cell r="AN30">
            <v>8.7072495199999995</v>
          </cell>
          <cell r="AO30">
            <v>17.049999999999994</v>
          </cell>
          <cell r="AP30">
            <v>0</v>
          </cell>
          <cell r="AQ30">
            <v>1.949884</v>
          </cell>
          <cell r="AR30">
            <v>0.150116</v>
          </cell>
          <cell r="AS30">
            <v>0.32330661999999999</v>
          </cell>
          <cell r="AT30">
            <v>0.70985761999999997</v>
          </cell>
          <cell r="AU30">
            <v>0.1425951</v>
          </cell>
          <cell r="AV30">
            <v>1.0567320500000001</v>
          </cell>
          <cell r="AW30">
            <v>1.3426856</v>
          </cell>
          <cell r="AX30">
            <v>2.1110920600000003</v>
          </cell>
          <cell r="AY30">
            <v>3.4825149999999998</v>
          </cell>
          <cell r="BB30">
            <v>11.268784050000001</v>
          </cell>
          <cell r="BG30">
            <v>1.0213333333333334</v>
          </cell>
          <cell r="BH30">
            <v>1.0213333333333334</v>
          </cell>
          <cell r="BI30">
            <v>1.0213333333333334</v>
          </cell>
          <cell r="BJ30">
            <v>1.0213333333333334</v>
          </cell>
          <cell r="BK30">
            <v>1.0213333333333334</v>
          </cell>
          <cell r="BL30">
            <v>1.0213333333333334</v>
          </cell>
          <cell r="BM30">
            <v>1.0213333333333334</v>
          </cell>
          <cell r="BN30">
            <v>1.0213333333333334</v>
          </cell>
          <cell r="BP30">
            <v>8.1706666666666674</v>
          </cell>
          <cell r="BQ30">
            <v>1.0213333333333334</v>
          </cell>
          <cell r="BR30">
            <v>1.0213333333333334</v>
          </cell>
          <cell r="BS30">
            <v>1.0213333333333334</v>
          </cell>
          <cell r="BT30">
            <v>1.0213333333333334</v>
          </cell>
          <cell r="BU30">
            <v>1.0213333333333334</v>
          </cell>
          <cell r="BV30">
            <v>1.0213333333333334</v>
          </cell>
          <cell r="BW30">
            <v>1.0213333333333334</v>
          </cell>
          <cell r="BX30">
            <v>1.0213333333333334</v>
          </cell>
          <cell r="BY30">
            <v>1.0213333333333334</v>
          </cell>
          <cell r="BZ30">
            <v>1.0194166999999998</v>
          </cell>
          <cell r="CA30">
            <v>1.0194166999999998</v>
          </cell>
          <cell r="CB30">
            <v>1.0194166</v>
          </cell>
          <cell r="CC30">
            <v>12.250250000000001</v>
          </cell>
          <cell r="CE30">
            <v>12.255999999999998</v>
          </cell>
          <cell r="CF30">
            <v>12.684959999999997</v>
          </cell>
          <cell r="CG30">
            <v>13.128933599999996</v>
          </cell>
          <cell r="CH30">
            <v>13.588446275999996</v>
          </cell>
          <cell r="CI30">
            <v>14.064041895659994</v>
          </cell>
          <cell r="CJ30">
            <v>14.556283362008092</v>
          </cell>
        </row>
        <row r="31">
          <cell r="A31" t="str">
            <v>GC RMA 02300</v>
          </cell>
          <cell r="C31" t="str">
            <v xml:space="preserve">Arrendamiento avión </v>
          </cell>
          <cell r="M31">
            <v>5.2604479999999993</v>
          </cell>
          <cell r="N31">
            <v>6.8624489999999998</v>
          </cell>
          <cell r="O31">
            <v>0.75</v>
          </cell>
          <cell r="P31">
            <v>0.75</v>
          </cell>
          <cell r="Q31">
            <v>0.75238099999999997</v>
          </cell>
          <cell r="R31">
            <v>0.74749500000000002</v>
          </cell>
          <cell r="S31">
            <v>0.84719</v>
          </cell>
          <cell r="T31">
            <v>0.20238100000000001</v>
          </cell>
          <cell r="U31">
            <v>1.1589929999999999</v>
          </cell>
          <cell r="V31">
            <v>0.77619000000000005</v>
          </cell>
          <cell r="W31">
            <v>0.8075</v>
          </cell>
          <cell r="X31">
            <v>-1.2423690000000001</v>
          </cell>
          <cell r="Y31">
            <v>4.9315999999999999E-2</v>
          </cell>
          <cell r="Z31">
            <v>1.023892</v>
          </cell>
          <cell r="AA31">
            <v>6.6229689999999994</v>
          </cell>
          <cell r="AB31">
            <v>0.72279000000000004</v>
          </cell>
          <cell r="AC31">
            <v>0.39660000000000001</v>
          </cell>
          <cell r="AD31">
            <v>0.727877</v>
          </cell>
          <cell r="AE31">
            <v>0.12020699999999999</v>
          </cell>
          <cell r="AF31">
            <v>0.20594799999999999</v>
          </cell>
          <cell r="AG31">
            <v>0.68903199999999998</v>
          </cell>
          <cell r="AH31">
            <v>0.73171399999999998</v>
          </cell>
          <cell r="AI31">
            <v>0.55188300000000001</v>
          </cell>
          <cell r="AJ31">
            <v>0.42088599999999998</v>
          </cell>
          <cell r="AK31">
            <v>0.50604800000000005</v>
          </cell>
          <cell r="AL31">
            <v>0.53035200000000005</v>
          </cell>
          <cell r="AM31">
            <v>9.1350000000000008E-3</v>
          </cell>
          <cell r="AN31">
            <v>5.6124719999999995</v>
          </cell>
          <cell r="AO31">
            <v>12.712599666666659</v>
          </cell>
          <cell r="AP31">
            <v>0.88024999999999998</v>
          </cell>
          <cell r="AQ31">
            <v>1.1848534499999999</v>
          </cell>
          <cell r="AR31">
            <v>0.56285700000000005</v>
          </cell>
          <cell r="AS31">
            <v>0.5</v>
          </cell>
          <cell r="AT31">
            <v>5.0000000000000001E-3</v>
          </cell>
          <cell r="AU31">
            <v>0.5</v>
          </cell>
          <cell r="AV31">
            <v>7.0000000000000007E-2</v>
          </cell>
          <cell r="AW31">
            <v>1.7597000000000002E-2</v>
          </cell>
          <cell r="AX31">
            <v>1.0044999999999999</v>
          </cell>
          <cell r="AY31">
            <v>1.0788949999999999</v>
          </cell>
          <cell r="BB31">
            <v>5.8039524499999997</v>
          </cell>
          <cell r="BG31">
            <v>0.88113282828282824</v>
          </cell>
          <cell r="BH31">
            <v>0.88113282828282824</v>
          </cell>
          <cell r="BI31">
            <v>0.88113282828282824</v>
          </cell>
          <cell r="BJ31">
            <v>0.88113282828282824</v>
          </cell>
          <cell r="BK31">
            <v>0.88113282828282824</v>
          </cell>
          <cell r="BL31">
            <v>0.88113282828282824</v>
          </cell>
          <cell r="BM31">
            <v>0.88113282828282824</v>
          </cell>
          <cell r="BN31">
            <v>0.88113282828282824</v>
          </cell>
          <cell r="BP31">
            <v>7.0490626262626259</v>
          </cell>
          <cell r="BQ31">
            <v>0.88024999999999998</v>
          </cell>
          <cell r="BR31">
            <v>0.88057727272727271</v>
          </cell>
          <cell r="BS31">
            <v>0.88057727272727271</v>
          </cell>
          <cell r="BT31">
            <v>0.88113282828282824</v>
          </cell>
          <cell r="BU31">
            <v>0.88123912999999998</v>
          </cell>
          <cell r="BV31">
            <v>0.88123912999999998</v>
          </cell>
          <cell r="BW31">
            <v>0.88123912999999998</v>
          </cell>
          <cell r="BX31">
            <v>0.88123912999999998</v>
          </cell>
          <cell r="BY31">
            <v>0.88236411000000003</v>
          </cell>
          <cell r="BZ31">
            <v>0.88844723999999997</v>
          </cell>
          <cell r="CA31">
            <v>0.88844744999999992</v>
          </cell>
          <cell r="CB31">
            <v>0.88844734999999997</v>
          </cell>
          <cell r="CC31">
            <v>10.595200043737373</v>
          </cell>
          <cell r="CE31">
            <v>10.566599999999998</v>
          </cell>
          <cell r="CF31">
            <v>10.936430999999997</v>
          </cell>
          <cell r="CG31">
            <v>11.319206084999996</v>
          </cell>
          <cell r="CH31">
            <v>11.715378297974995</v>
          </cell>
          <cell r="CI31">
            <v>12.125416538404119</v>
          </cell>
          <cell r="CJ31">
            <v>12.549806117248263</v>
          </cell>
        </row>
        <row r="32">
          <cell r="A32" t="str">
            <v>GC RMA 01200</v>
          </cell>
          <cell r="C32" t="str">
            <v>Servicio telefónico</v>
          </cell>
          <cell r="E32">
            <v>22.534847000000003</v>
          </cell>
          <cell r="F32">
            <v>23.763808999999998</v>
          </cell>
          <cell r="G32">
            <v>22.667711999999998</v>
          </cell>
          <cell r="H32">
            <v>20.038554999999995</v>
          </cell>
          <cell r="I32">
            <v>8.7978629999999995</v>
          </cell>
          <cell r="J32">
            <v>19.737092999999998</v>
          </cell>
          <cell r="K32">
            <v>12.365174</v>
          </cell>
          <cell r="L32">
            <v>10.816660999999998</v>
          </cell>
          <cell r="M32">
            <v>8.8412009999999999</v>
          </cell>
          <cell r="N32">
            <v>2.3816189999999997</v>
          </cell>
          <cell r="O32">
            <v>0.21560699999999999</v>
          </cell>
          <cell r="P32">
            <v>0.28943600000000003</v>
          </cell>
          <cell r="Q32">
            <v>0.24112699999999998</v>
          </cell>
          <cell r="R32">
            <v>0.13530800000000001</v>
          </cell>
          <cell r="S32">
            <v>0.10993700000000001</v>
          </cell>
          <cell r="T32">
            <v>0.13188</v>
          </cell>
          <cell r="U32">
            <v>0.12388399999999999</v>
          </cell>
          <cell r="V32">
            <v>0.12753599999999998</v>
          </cell>
          <cell r="W32">
            <v>9.6534000000000009E-2</v>
          </cell>
          <cell r="X32">
            <v>0.1668</v>
          </cell>
          <cell r="Y32">
            <v>0.16952699999999998</v>
          </cell>
          <cell r="Z32">
            <v>0.229382</v>
          </cell>
          <cell r="AA32">
            <v>2.0369580000000003</v>
          </cell>
          <cell r="AB32">
            <v>0.21665899999999999</v>
          </cell>
          <cell r="AC32">
            <v>0.10966099999999999</v>
          </cell>
          <cell r="AD32">
            <v>0.10304099999999999</v>
          </cell>
          <cell r="AE32">
            <v>0.21293099999999998</v>
          </cell>
          <cell r="AF32">
            <v>0.14130799999999999</v>
          </cell>
          <cell r="AG32">
            <v>0.275204</v>
          </cell>
          <cell r="AH32">
            <v>0.11562700000000001</v>
          </cell>
          <cell r="AI32">
            <v>0.123266</v>
          </cell>
          <cell r="AJ32">
            <v>0.198772</v>
          </cell>
          <cell r="AK32">
            <v>0.24027299999999999</v>
          </cell>
          <cell r="AL32">
            <v>0.17258400000000002</v>
          </cell>
          <cell r="AM32">
            <v>0.33046900000000001</v>
          </cell>
          <cell r="AN32">
            <v>2.239795</v>
          </cell>
          <cell r="AO32">
            <v>3.666663519999998</v>
          </cell>
          <cell r="AP32">
            <v>4.3184E-2</v>
          </cell>
          <cell r="AQ32">
            <v>3.2569000000000001E-2</v>
          </cell>
          <cell r="AR32">
            <v>0.20697100000000002</v>
          </cell>
          <cell r="AS32">
            <v>0.22062700000000002</v>
          </cell>
          <cell r="AT32">
            <v>0.316243</v>
          </cell>
          <cell r="AU32">
            <v>5.0936000000000002E-2</v>
          </cell>
          <cell r="AV32">
            <v>0.26323399999999997</v>
          </cell>
          <cell r="AW32">
            <v>3.6226000000000001E-2</v>
          </cell>
          <cell r="AX32">
            <v>0.22200800000000001</v>
          </cell>
          <cell r="AY32">
            <v>0.28774900000000003</v>
          </cell>
          <cell r="BB32">
            <v>1.6797470000000003</v>
          </cell>
          <cell r="BG32">
            <v>0.30759485606060671</v>
          </cell>
          <cell r="BH32">
            <v>0.30759485606060671</v>
          </cell>
          <cell r="BI32">
            <v>0.30759485606060671</v>
          </cell>
          <cell r="BJ32">
            <v>0.30759485606060671</v>
          </cell>
          <cell r="BK32">
            <v>0.30759485606060671</v>
          </cell>
          <cell r="BL32">
            <v>0.30759485606060671</v>
          </cell>
          <cell r="BM32">
            <v>0.30759485606060671</v>
          </cell>
          <cell r="BN32">
            <v>0.30759485606060671</v>
          </cell>
          <cell r="BP32">
            <v>2.4607588484848537</v>
          </cell>
          <cell r="BQ32">
            <v>0.31603425000000002</v>
          </cell>
          <cell r="BR32">
            <v>0.29782779545454546</v>
          </cell>
          <cell r="BS32">
            <v>0.30759485606060671</v>
          </cell>
          <cell r="BT32">
            <v>0.30759485606060671</v>
          </cell>
          <cell r="BU32">
            <v>0.30759485606060671</v>
          </cell>
          <cell r="BV32">
            <v>0.30759485606060671</v>
          </cell>
          <cell r="BW32">
            <v>0.30759485606060671</v>
          </cell>
          <cell r="BX32">
            <v>0.30759485606060671</v>
          </cell>
          <cell r="BY32">
            <v>0.30759485606060671</v>
          </cell>
          <cell r="BZ32">
            <v>0.30759485606060671</v>
          </cell>
          <cell r="CA32">
            <v>0.30759485606060671</v>
          </cell>
          <cell r="CB32">
            <v>0.30759485606060671</v>
          </cell>
          <cell r="CC32">
            <v>3.6898106060606128</v>
          </cell>
          <cell r="CE32">
            <v>3.6898106060606128</v>
          </cell>
          <cell r="CF32">
            <v>3.8189539772727339</v>
          </cell>
          <cell r="CG32">
            <v>3.9526173664772792</v>
          </cell>
          <cell r="CH32">
            <v>4.0909589743039838</v>
          </cell>
          <cell r="CI32">
            <v>4.2341425384046225</v>
          </cell>
          <cell r="CJ32">
            <v>4.3823375272487839</v>
          </cell>
        </row>
        <row r="33">
          <cell r="A33" t="str">
            <v>GC RMA 01800</v>
          </cell>
          <cell r="C33" t="str">
            <v>Seguros</v>
          </cell>
          <cell r="E33">
            <v>2.9006650000000005</v>
          </cell>
          <cell r="F33">
            <v>3.395505</v>
          </cell>
          <cell r="G33">
            <v>4.4114910000000007</v>
          </cell>
          <cell r="H33">
            <v>2.8299819999999998</v>
          </cell>
          <cell r="I33">
            <v>2.1558089999999992</v>
          </cell>
          <cell r="J33">
            <v>40.652614999999997</v>
          </cell>
          <cell r="K33">
            <v>12.970202</v>
          </cell>
          <cell r="L33">
            <v>12.131535</v>
          </cell>
          <cell r="M33">
            <v>8.6350830000000016</v>
          </cell>
          <cell r="N33">
            <v>9.6749159999999996</v>
          </cell>
          <cell r="O33">
            <v>0.8105</v>
          </cell>
          <cell r="P33">
            <v>0.81111800000000001</v>
          </cell>
          <cell r="Q33">
            <v>0.90176100000000003</v>
          </cell>
          <cell r="R33">
            <v>0.80998700000000001</v>
          </cell>
          <cell r="S33">
            <v>0.80990600000000001</v>
          </cell>
          <cell r="T33">
            <v>0.77120900000000003</v>
          </cell>
          <cell r="U33">
            <v>0.78998699999999999</v>
          </cell>
          <cell r="V33">
            <v>0.82198199999999999</v>
          </cell>
          <cell r="W33">
            <v>0.30303099999999999</v>
          </cell>
          <cell r="X33">
            <v>2.1147749999999998</v>
          </cell>
          <cell r="Y33">
            <v>8.5611000000000007E-2</v>
          </cell>
          <cell r="Z33">
            <v>7.6452000000000006E-2</v>
          </cell>
          <cell r="AA33">
            <v>9.1063189999999992</v>
          </cell>
          <cell r="AB33">
            <v>0.84817799999999999</v>
          </cell>
          <cell r="AC33">
            <v>0.79233900000000002</v>
          </cell>
          <cell r="AD33">
            <v>0.937747</v>
          </cell>
          <cell r="AE33">
            <v>0.848804</v>
          </cell>
          <cell r="AF33">
            <v>0.84303900000000009</v>
          </cell>
          <cell r="AG33">
            <v>0.92795300000000003</v>
          </cell>
          <cell r="AH33">
            <v>0.83844300000000005</v>
          </cell>
          <cell r="AI33">
            <v>0.83756300000000006</v>
          </cell>
          <cell r="AJ33">
            <v>-3.5226820000000001</v>
          </cell>
          <cell r="AK33">
            <v>2.8688949999999998</v>
          </cell>
          <cell r="AL33">
            <v>-2.796948</v>
          </cell>
          <cell r="AM33">
            <v>0.20281199999999999</v>
          </cell>
          <cell r="AN33">
            <v>3.6261429999999999</v>
          </cell>
          <cell r="AO33">
            <v>6.7265359999999994</v>
          </cell>
          <cell r="AP33">
            <v>0.40713499999999997</v>
          </cell>
          <cell r="AQ33">
            <v>0.35689399999999999</v>
          </cell>
          <cell r="AR33">
            <v>0.42683100000000002</v>
          </cell>
          <cell r="AS33">
            <v>0.42657499999999998</v>
          </cell>
          <cell r="AT33">
            <v>0.53982299999999994</v>
          </cell>
          <cell r="AU33">
            <v>0.47749399999999997</v>
          </cell>
          <cell r="AV33">
            <v>0.45541799999999999</v>
          </cell>
          <cell r="AW33">
            <v>0.48665400000000003</v>
          </cell>
          <cell r="AX33">
            <v>0.42832200000000004</v>
          </cell>
          <cell r="AY33">
            <v>0.60235499999999997</v>
          </cell>
          <cell r="BB33">
            <v>4.6075010000000001</v>
          </cell>
          <cell r="BG33">
            <v>0.96719333333333335</v>
          </cell>
          <cell r="BH33">
            <v>0.96719333333333335</v>
          </cell>
          <cell r="BI33">
            <v>0.96719333333333335</v>
          </cell>
          <cell r="BJ33">
            <v>0.96719333333333335</v>
          </cell>
          <cell r="BK33">
            <v>0.96719333333333335</v>
          </cell>
          <cell r="BL33">
            <v>0.96719333333333335</v>
          </cell>
          <cell r="BM33">
            <v>0.96719333333333335</v>
          </cell>
          <cell r="BN33">
            <v>0.96719333333333335</v>
          </cell>
          <cell r="BP33">
            <v>7.7375466666666668</v>
          </cell>
          <cell r="BQ33">
            <v>0.96719333333333335</v>
          </cell>
          <cell r="BR33">
            <v>0.96719333333333335</v>
          </cell>
          <cell r="BS33">
            <v>0.96719333333333335</v>
          </cell>
          <cell r="BT33">
            <v>0.96719333333333335</v>
          </cell>
          <cell r="BU33">
            <v>0.96719333333333335</v>
          </cell>
          <cell r="BV33">
            <v>0.96719333333333335</v>
          </cell>
          <cell r="BW33">
            <v>0.96719333333333335</v>
          </cell>
          <cell r="BX33">
            <v>0.96719333333333335</v>
          </cell>
          <cell r="BY33">
            <v>0.96719333333333335</v>
          </cell>
          <cell r="BZ33">
            <v>0.96719333333333335</v>
          </cell>
          <cell r="CA33">
            <v>0.96719333333333335</v>
          </cell>
          <cell r="CB33">
            <v>0.96719333333333335</v>
          </cell>
          <cell r="CC33">
            <v>11.606320000000004</v>
          </cell>
          <cell r="CE33">
            <v>11.606320000000004</v>
          </cell>
          <cell r="CF33">
            <v>12.012541200000003</v>
          </cell>
          <cell r="CG33">
            <v>12.432980142000002</v>
          </cell>
          <cell r="CH33">
            <v>12.86813444697</v>
          </cell>
          <cell r="CI33">
            <v>13.318519152613948</v>
          </cell>
          <cell r="CJ33">
            <v>13.784667322955436</v>
          </cell>
        </row>
        <row r="34">
          <cell r="A34" t="str">
            <v>GC RMA 02400</v>
          </cell>
          <cell r="C34" t="str">
            <v>Arrendamiento de autos</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BB34">
            <v>0</v>
          </cell>
          <cell r="BG34">
            <v>0</v>
          </cell>
          <cell r="BH34">
            <v>0</v>
          </cell>
          <cell r="BI34">
            <v>0</v>
          </cell>
          <cell r="BJ34">
            <v>0</v>
          </cell>
          <cell r="BK34">
            <v>0</v>
          </cell>
          <cell r="BL34">
            <v>0</v>
          </cell>
          <cell r="BM34">
            <v>0</v>
          </cell>
          <cell r="BN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E34">
            <v>0</v>
          </cell>
          <cell r="CF34">
            <v>0</v>
          </cell>
          <cell r="CG34">
            <v>0</v>
          </cell>
          <cell r="CH34">
            <v>0</v>
          </cell>
          <cell r="CI34">
            <v>0</v>
          </cell>
          <cell r="CJ34">
            <v>0</v>
          </cell>
        </row>
        <row r="35">
          <cell r="A35" t="str">
            <v>GC RMA 02500</v>
          </cell>
          <cell r="C35" t="str">
            <v>Cuotas</v>
          </cell>
          <cell r="M35">
            <v>3.0925009999999999</v>
          </cell>
          <cell r="N35">
            <v>2.7190969999999997</v>
          </cell>
          <cell r="O35">
            <v>0.20175699999999999</v>
          </cell>
          <cell r="P35">
            <v>0.34850500000000001</v>
          </cell>
          <cell r="Q35">
            <v>0.19026699999999999</v>
          </cell>
          <cell r="R35">
            <v>0.36284899999999998</v>
          </cell>
          <cell r="S35">
            <v>0.28482400000000002</v>
          </cell>
          <cell r="T35">
            <v>7.6706999999999997E-2</v>
          </cell>
          <cell r="U35">
            <v>0.44578499999999999</v>
          </cell>
          <cell r="V35">
            <v>0.25738800000000001</v>
          </cell>
          <cell r="W35">
            <v>0.19073499999999999</v>
          </cell>
          <cell r="X35">
            <v>0.25262699999999999</v>
          </cell>
          <cell r="Y35">
            <v>0.15679799999999999</v>
          </cell>
          <cell r="Z35">
            <v>0.49593399999999999</v>
          </cell>
          <cell r="AA35">
            <v>3.264176</v>
          </cell>
          <cell r="AB35">
            <v>9.4411999999999996E-2</v>
          </cell>
          <cell r="AC35">
            <v>0.52257799999999999</v>
          </cell>
          <cell r="AD35">
            <v>0.53983099999999995</v>
          </cell>
          <cell r="AE35">
            <v>0.25823499999999999</v>
          </cell>
          <cell r="AF35">
            <v>0.25401600000000002</v>
          </cell>
          <cell r="AG35">
            <v>0.19431799999999999</v>
          </cell>
          <cell r="AH35">
            <v>8.6153999999999994E-2</v>
          </cell>
          <cell r="AI35">
            <v>0.38581700000000002</v>
          </cell>
          <cell r="AJ35">
            <v>0.21390100000000001</v>
          </cell>
          <cell r="AK35">
            <v>0.21559900000000001</v>
          </cell>
          <cell r="AL35">
            <v>0.24446499999999999</v>
          </cell>
          <cell r="AM35">
            <v>0.34265000000000001</v>
          </cell>
          <cell r="AN35">
            <v>3.3519759999999996</v>
          </cell>
          <cell r="AO35">
            <v>4.161505</v>
          </cell>
          <cell r="AP35">
            <v>8.3801E-2</v>
          </cell>
          <cell r="AQ35">
            <v>0.10943600000000001</v>
          </cell>
          <cell r="AR35">
            <v>0.40177499999999999</v>
          </cell>
          <cell r="AS35">
            <v>0.75602499999999995</v>
          </cell>
          <cell r="AT35">
            <v>0.458561</v>
          </cell>
          <cell r="AU35">
            <v>0.43579699999999999</v>
          </cell>
          <cell r="AV35">
            <v>0.25115300000000002</v>
          </cell>
          <cell r="AW35">
            <v>0.34668599999999999</v>
          </cell>
          <cell r="AX35">
            <v>0.222992</v>
          </cell>
          <cell r="AY35">
            <v>0.29090199999999999</v>
          </cell>
          <cell r="BB35">
            <v>3.3571279999999999</v>
          </cell>
          <cell r="BG35">
            <v>0.35966316666666698</v>
          </cell>
          <cell r="BH35">
            <v>0.35966316666666698</v>
          </cell>
          <cell r="BI35">
            <v>0.35966316666666698</v>
          </cell>
          <cell r="BJ35">
            <v>0.35966316666666698</v>
          </cell>
          <cell r="BK35">
            <v>0.35966316666666698</v>
          </cell>
          <cell r="BL35">
            <v>0.35966316666666698</v>
          </cell>
          <cell r="BM35">
            <v>0.35966316666666698</v>
          </cell>
          <cell r="BN35">
            <v>0.35966316666666698</v>
          </cell>
          <cell r="BP35">
            <v>2.8773053333333358</v>
          </cell>
          <cell r="BQ35">
            <v>0.35291316666666667</v>
          </cell>
          <cell r="BR35">
            <v>0.35291316666666667</v>
          </cell>
          <cell r="BS35">
            <v>0.35966316666666698</v>
          </cell>
          <cell r="BT35">
            <v>0.35966316666666698</v>
          </cell>
          <cell r="BU35">
            <v>0.35966316666666698</v>
          </cell>
          <cell r="BV35">
            <v>0.35966316666666698</v>
          </cell>
          <cell r="BW35">
            <v>0.348413166666667</v>
          </cell>
          <cell r="BX35">
            <v>0.348413166666667</v>
          </cell>
          <cell r="BY35">
            <v>0.348413166666667</v>
          </cell>
          <cell r="BZ35">
            <v>0.348413166666667</v>
          </cell>
          <cell r="CA35">
            <v>0.348413166666667</v>
          </cell>
          <cell r="CB35">
            <v>0.348413166666667</v>
          </cell>
          <cell r="CC35">
            <v>4.2349580000000033</v>
          </cell>
          <cell r="CE35">
            <v>4.3024580000000032</v>
          </cell>
          <cell r="CF35">
            <v>4.4530440300000027</v>
          </cell>
          <cell r="CG35">
            <v>4.6089005710500022</v>
          </cell>
          <cell r="CH35">
            <v>4.7702120910367523</v>
          </cell>
          <cell r="CI35">
            <v>4.9371695142230383</v>
          </cell>
          <cell r="CJ35">
            <v>5.109970447220844</v>
          </cell>
        </row>
        <row r="36">
          <cell r="A36" t="str">
            <v>GC RMA 02600</v>
          </cell>
          <cell r="C36" t="str">
            <v>Consejeros</v>
          </cell>
          <cell r="M36">
            <v>2.2069999999999999</v>
          </cell>
          <cell r="N36">
            <v>1.7699999999999998</v>
          </cell>
          <cell r="O36">
            <v>0.189</v>
          </cell>
          <cell r="P36">
            <v>0.123</v>
          </cell>
          <cell r="Q36">
            <v>0.17899999999999999</v>
          </cell>
          <cell r="R36">
            <v>0.13400000000000001</v>
          </cell>
          <cell r="S36">
            <v>0.17899999999999999</v>
          </cell>
          <cell r="T36">
            <v>0.11799999999999999</v>
          </cell>
          <cell r="U36">
            <v>0.13300000000000001</v>
          </cell>
          <cell r="V36">
            <v>0.14799999999999999</v>
          </cell>
          <cell r="W36">
            <v>0.23499999999999999</v>
          </cell>
          <cell r="X36">
            <v>1.2999999999999999E-2</v>
          </cell>
          <cell r="Y36">
            <v>0.17899999999999999</v>
          </cell>
          <cell r="Z36">
            <v>0.1</v>
          </cell>
          <cell r="AA36">
            <v>1.7300000000000002</v>
          </cell>
          <cell r="AB36">
            <v>0.17899999999999999</v>
          </cell>
          <cell r="AC36">
            <v>0.05</v>
          </cell>
          <cell r="AD36">
            <v>0.185</v>
          </cell>
          <cell r="AE36">
            <v>7.4999999999999997E-2</v>
          </cell>
          <cell r="AF36">
            <v>0.128</v>
          </cell>
          <cell r="AG36">
            <v>-1.6E-2</v>
          </cell>
          <cell r="AH36">
            <v>0.26400000000000001</v>
          </cell>
          <cell r="AI36">
            <v>-6.2E-2</v>
          </cell>
          <cell r="AJ36">
            <v>0.29199999999999998</v>
          </cell>
          <cell r="AK36">
            <v>0.16400000000000001</v>
          </cell>
          <cell r="AL36">
            <v>0.13</v>
          </cell>
          <cell r="AM36">
            <v>7.0000000000000007E-2</v>
          </cell>
          <cell r="AN36">
            <v>1.4589999999999999</v>
          </cell>
          <cell r="AO36">
            <v>2.5680000000000001</v>
          </cell>
          <cell r="AP36">
            <v>9.5000000000000001E-2</v>
          </cell>
          <cell r="AQ36">
            <v>0.19500000000000001</v>
          </cell>
          <cell r="AR36">
            <v>7.2999999999999995E-2</v>
          </cell>
          <cell r="AS36">
            <v>9.7000000000000003E-2</v>
          </cell>
          <cell r="AT36">
            <v>6.3E-2</v>
          </cell>
          <cell r="AU36">
            <v>8.5000000000000006E-2</v>
          </cell>
          <cell r="AV36">
            <v>7.9000000000000001E-2</v>
          </cell>
          <cell r="AW36">
            <v>0.107</v>
          </cell>
          <cell r="AX36">
            <v>0.105</v>
          </cell>
          <cell r="AY36">
            <v>5.5E-2</v>
          </cell>
          <cell r="BB36">
            <v>0.95400000000000007</v>
          </cell>
          <cell r="BG36">
            <v>0.22566666666666665</v>
          </cell>
          <cell r="BH36">
            <v>0.22566666666666665</v>
          </cell>
          <cell r="BI36">
            <v>0.22566666666666665</v>
          </cell>
          <cell r="BJ36">
            <v>0.22566666666666665</v>
          </cell>
          <cell r="BK36">
            <v>0.22566666666666665</v>
          </cell>
          <cell r="BL36">
            <v>0.22566666666666665</v>
          </cell>
          <cell r="BM36">
            <v>0.22566666666666665</v>
          </cell>
          <cell r="BN36">
            <v>0.22566666666666665</v>
          </cell>
          <cell r="BP36">
            <v>1.8053333333333332</v>
          </cell>
          <cell r="BQ36">
            <v>0.214</v>
          </cell>
          <cell r="BR36">
            <v>0.23733299999999999</v>
          </cell>
          <cell r="BS36">
            <v>0.22566666666666665</v>
          </cell>
          <cell r="BT36">
            <v>0.22566666666666665</v>
          </cell>
          <cell r="BU36">
            <v>0.22566666666666665</v>
          </cell>
          <cell r="BV36">
            <v>0.22566666666666665</v>
          </cell>
          <cell r="BW36">
            <v>0.22566666666666665</v>
          </cell>
          <cell r="BX36">
            <v>0.22566666666666665</v>
          </cell>
          <cell r="BY36">
            <v>0.22566666666666665</v>
          </cell>
          <cell r="BZ36">
            <v>0.22566666666666665</v>
          </cell>
          <cell r="CA36">
            <v>0.22566666666666665</v>
          </cell>
          <cell r="CB36">
            <v>0.22566666666666665</v>
          </cell>
          <cell r="CC36">
            <v>2.7079996666666668</v>
          </cell>
          <cell r="CE36">
            <v>2.7079996666666668</v>
          </cell>
          <cell r="CF36">
            <v>2.8027796550000001</v>
          </cell>
          <cell r="CG36">
            <v>2.9008769429250001</v>
          </cell>
          <cell r="CH36">
            <v>3.002407635927375</v>
          </cell>
          <cell r="CI36">
            <v>3.1074919031848327</v>
          </cell>
          <cell r="CJ36">
            <v>3.2162541197963015</v>
          </cell>
        </row>
        <row r="37">
          <cell r="A37" t="str">
            <v>GC RMA 01700</v>
          </cell>
          <cell r="C37" t="str">
            <v>Papelería</v>
          </cell>
          <cell r="E37">
            <v>6.5811630000000001</v>
          </cell>
          <cell r="F37">
            <v>7.6048959999999992</v>
          </cell>
          <cell r="G37">
            <v>6.8372210000000004</v>
          </cell>
          <cell r="H37">
            <v>5.0946829999999999</v>
          </cell>
          <cell r="I37">
            <v>3.6531659999999997</v>
          </cell>
          <cell r="J37">
            <v>3.8517993333333322</v>
          </cell>
          <cell r="K37">
            <v>3.4626699999999997</v>
          </cell>
          <cell r="L37">
            <v>2.2834569999999998</v>
          </cell>
          <cell r="M37">
            <v>2.2124429999999999</v>
          </cell>
          <cell r="N37">
            <v>1.414142</v>
          </cell>
          <cell r="O37">
            <v>0.22794200000000001</v>
          </cell>
          <cell r="P37">
            <v>0.20669000000000001</v>
          </cell>
          <cell r="Q37">
            <v>0.21168000000000001</v>
          </cell>
          <cell r="R37">
            <v>0.10544000000000001</v>
          </cell>
          <cell r="S37">
            <v>5.3709999999999999E-3</v>
          </cell>
          <cell r="T37">
            <v>3.3855999999999997E-2</v>
          </cell>
          <cell r="U37">
            <v>4.9466000000000003E-2</v>
          </cell>
          <cell r="V37">
            <v>0.149316</v>
          </cell>
          <cell r="W37">
            <v>3.0483E-2</v>
          </cell>
          <cell r="X37">
            <v>0.84917699999999996</v>
          </cell>
          <cell r="Y37">
            <v>0.202349</v>
          </cell>
          <cell r="Z37">
            <v>-0.533501</v>
          </cell>
          <cell r="AA37">
            <v>1.5382689999999999</v>
          </cell>
          <cell r="AB37">
            <v>0.210174</v>
          </cell>
          <cell r="AC37">
            <v>7.8666E-2</v>
          </cell>
          <cell r="AD37">
            <v>3.8307000000000001E-2</v>
          </cell>
          <cell r="AE37">
            <v>0.11201700000000001</v>
          </cell>
          <cell r="AF37">
            <v>0.22246199999999999</v>
          </cell>
          <cell r="AG37">
            <v>5.9017E-2</v>
          </cell>
          <cell r="AH37">
            <v>0.22406699999999999</v>
          </cell>
          <cell r="AI37">
            <v>0.25258199999999997</v>
          </cell>
          <cell r="AJ37">
            <v>0.122072</v>
          </cell>
          <cell r="AK37">
            <v>5.6321999999999997E-2</v>
          </cell>
          <cell r="AL37">
            <v>5.0602000000000001E-2</v>
          </cell>
          <cell r="AM37">
            <v>-0.11246399999999999</v>
          </cell>
          <cell r="AN37">
            <v>1.3138240000000001</v>
          </cell>
          <cell r="AO37">
            <v>2.6760160000000002</v>
          </cell>
          <cell r="AP37">
            <v>4.4710000000000001E-3</v>
          </cell>
          <cell r="AQ37">
            <v>4.6753999999999997E-2</v>
          </cell>
          <cell r="AR37">
            <v>4.3320999999999998E-2</v>
          </cell>
          <cell r="AS37">
            <v>0.35966399999999998</v>
          </cell>
          <cell r="AT37">
            <v>8.0352999999999994E-2</v>
          </cell>
          <cell r="AU37">
            <v>4.9341999999999997E-2</v>
          </cell>
          <cell r="AV37">
            <v>0.11695700000000001</v>
          </cell>
          <cell r="AW37">
            <v>1.4644000000000001E-2</v>
          </cell>
          <cell r="AX37">
            <v>3.8240000000000003E-2</v>
          </cell>
          <cell r="AY37">
            <v>0.231961</v>
          </cell>
          <cell r="BB37">
            <v>0.985707</v>
          </cell>
          <cell r="BG37">
            <v>0.22087000000000001</v>
          </cell>
          <cell r="BH37">
            <v>0.22087000000000001</v>
          </cell>
          <cell r="BI37">
            <v>0.22087000000000001</v>
          </cell>
          <cell r="BJ37">
            <v>0.22087000000000001</v>
          </cell>
          <cell r="BK37">
            <v>0.22087000000000001</v>
          </cell>
          <cell r="BL37">
            <v>0.22087000000000001</v>
          </cell>
          <cell r="BM37">
            <v>0.22087000000000001</v>
          </cell>
          <cell r="BN37">
            <v>0.22087000000000001</v>
          </cell>
          <cell r="BP37">
            <v>1.7669600000000005</v>
          </cell>
          <cell r="BQ37">
            <v>0.22087000000000001</v>
          </cell>
          <cell r="BR37">
            <v>0.22087000000000001</v>
          </cell>
          <cell r="BS37">
            <v>0.22087000000000001</v>
          </cell>
          <cell r="BT37">
            <v>0.22087000000000001</v>
          </cell>
          <cell r="BU37">
            <v>0.22087000000000001</v>
          </cell>
          <cell r="BV37">
            <v>0.22087000000000001</v>
          </cell>
          <cell r="BW37">
            <v>0.22087000000000001</v>
          </cell>
          <cell r="BX37">
            <v>0.22087000000000001</v>
          </cell>
          <cell r="BY37">
            <v>0.22087000000000001</v>
          </cell>
          <cell r="BZ37">
            <v>0.22087000000000001</v>
          </cell>
          <cell r="CA37">
            <v>0.22087000000000001</v>
          </cell>
          <cell r="CB37">
            <v>0.22087000000000001</v>
          </cell>
          <cell r="CC37">
            <v>2.650440000000001</v>
          </cell>
          <cell r="CE37">
            <v>2.650440000000001</v>
          </cell>
          <cell r="CF37">
            <v>2.7432054000000008</v>
          </cell>
          <cell r="CG37">
            <v>2.8392175890000004</v>
          </cell>
          <cell r="CH37">
            <v>2.9385902046150001</v>
          </cell>
          <cell r="CI37">
            <v>3.041440861776525</v>
          </cell>
          <cell r="CJ37">
            <v>3.147891291938703</v>
          </cell>
        </row>
        <row r="38">
          <cell r="A38" t="str">
            <v>GC RMA 02700</v>
          </cell>
          <cell r="C38" t="str">
            <v>Digitalización y archivo</v>
          </cell>
          <cell r="M38">
            <v>3.8685640000000006</v>
          </cell>
          <cell r="N38">
            <v>3.9747649999999997</v>
          </cell>
          <cell r="O38">
            <v>0.55361099999999996</v>
          </cell>
          <cell r="P38">
            <v>0.46021499999999999</v>
          </cell>
          <cell r="Q38">
            <v>0.16560900000000001</v>
          </cell>
          <cell r="R38">
            <v>0.50309599999999999</v>
          </cell>
          <cell r="S38">
            <v>-2.6855E-2</v>
          </cell>
          <cell r="T38">
            <v>0.47422599999999998</v>
          </cell>
          <cell r="U38">
            <v>0.61501600000000001</v>
          </cell>
          <cell r="V38">
            <v>0.66577699999999995</v>
          </cell>
          <cell r="W38">
            <v>0.69277900000000003</v>
          </cell>
          <cell r="X38">
            <v>0.70155599999999996</v>
          </cell>
          <cell r="Y38">
            <v>0.72516499999999995</v>
          </cell>
          <cell r="Z38">
            <v>9.7254999999999994E-2</v>
          </cell>
          <cell r="AA38">
            <v>5.6274499999999987</v>
          </cell>
          <cell r="AB38">
            <v>0.56110800000000005</v>
          </cell>
          <cell r="AC38">
            <v>0.30033300000000002</v>
          </cell>
          <cell r="AD38">
            <v>0.29367199999999999</v>
          </cell>
          <cell r="AE38">
            <v>0.82649700000000004</v>
          </cell>
          <cell r="AF38">
            <v>0.39272899999999999</v>
          </cell>
          <cell r="AG38">
            <v>0.178392</v>
          </cell>
          <cell r="AH38">
            <v>0.28528700000000001</v>
          </cell>
          <cell r="AI38">
            <v>0.79346000000000005</v>
          </cell>
          <cell r="AJ38">
            <v>0.311529</v>
          </cell>
          <cell r="AK38">
            <v>0.485539</v>
          </cell>
          <cell r="AL38">
            <v>0.52177200000000001</v>
          </cell>
          <cell r="AM38">
            <v>0.57972000000000001</v>
          </cell>
          <cell r="AN38">
            <v>5.5300380000000002</v>
          </cell>
          <cell r="AO38">
            <v>6.8775166666666676</v>
          </cell>
          <cell r="AP38">
            <v>0.56681099999999995</v>
          </cell>
          <cell r="AQ38">
            <v>0</v>
          </cell>
          <cell r="AR38">
            <v>1.1162510000000001</v>
          </cell>
          <cell r="AS38">
            <v>-9.3135999999999997E-2</v>
          </cell>
          <cell r="AT38">
            <v>0.29817399999999999</v>
          </cell>
          <cell r="AU38">
            <v>3.8920000000000001E-3</v>
          </cell>
          <cell r="AV38">
            <v>0.37261100000000003</v>
          </cell>
          <cell r="AW38">
            <v>0.75342600000000004</v>
          </cell>
          <cell r="AX38">
            <v>0.74121899999999996</v>
          </cell>
          <cell r="AY38">
            <v>0.70575200000000005</v>
          </cell>
          <cell r="BB38">
            <v>4.4650000000000007</v>
          </cell>
          <cell r="BG38">
            <v>0.57461225000000005</v>
          </cell>
          <cell r="BH38">
            <v>0.57461225000000005</v>
          </cell>
          <cell r="BI38">
            <v>0.57461225000000005</v>
          </cell>
          <cell r="BJ38">
            <v>0.57461225000000005</v>
          </cell>
          <cell r="BK38">
            <v>0.57461225000000005</v>
          </cell>
          <cell r="BL38">
            <v>0.57461225000000005</v>
          </cell>
          <cell r="BM38">
            <v>0.57461225000000005</v>
          </cell>
          <cell r="BN38">
            <v>0.57461225000000005</v>
          </cell>
          <cell r="BP38">
            <v>4.5968980000000004</v>
          </cell>
          <cell r="BQ38">
            <v>0.57461225000000005</v>
          </cell>
          <cell r="BR38">
            <v>0.57461225000000005</v>
          </cell>
          <cell r="BS38">
            <v>0.57461225000000005</v>
          </cell>
          <cell r="BT38">
            <v>0.57461225000000005</v>
          </cell>
          <cell r="BU38">
            <v>0.57461225000000005</v>
          </cell>
          <cell r="BV38">
            <v>0.57461225000000005</v>
          </cell>
          <cell r="BW38">
            <v>0.57461225000000005</v>
          </cell>
          <cell r="BX38">
            <v>0.57461225000000005</v>
          </cell>
          <cell r="BY38">
            <v>0.57461225000000005</v>
          </cell>
          <cell r="BZ38">
            <v>0.57461225000000005</v>
          </cell>
          <cell r="CA38">
            <v>0.57461225000000005</v>
          </cell>
          <cell r="CB38">
            <v>0.57461225000000005</v>
          </cell>
          <cell r="CC38">
            <v>6.8953470000000019</v>
          </cell>
          <cell r="CE38">
            <v>6.8953470000000019</v>
          </cell>
          <cell r="CF38">
            <v>7.1366841450000011</v>
          </cell>
          <cell r="CG38">
            <v>7.3864680900750006</v>
          </cell>
          <cell r="CH38">
            <v>7.6449944732276247</v>
          </cell>
          <cell r="CI38">
            <v>7.9125692797905911</v>
          </cell>
          <cell r="CJ38">
            <v>8.1895092045832616</v>
          </cell>
        </row>
        <row r="39">
          <cell r="A39" t="str">
            <v>GC RMA 02000</v>
          </cell>
          <cell r="C39" t="str">
            <v>Otros gastos, suscripciones,mantenimientos, etc.</v>
          </cell>
          <cell r="E39">
            <v>31.021930000000001</v>
          </cell>
          <cell r="F39">
            <v>36.220824</v>
          </cell>
          <cell r="G39">
            <v>37.51617199999999</v>
          </cell>
          <cell r="H39">
            <v>34.234704659999998</v>
          </cell>
          <cell r="I39">
            <v>33.501657000000002</v>
          </cell>
          <cell r="J39">
            <v>33.447374999999994</v>
          </cell>
          <cell r="K39">
            <v>31.489717420000154</v>
          </cell>
          <cell r="L39">
            <v>31.873074000000003</v>
          </cell>
          <cell r="M39">
            <v>5.6580520000000005</v>
          </cell>
          <cell r="N39">
            <v>4.7840120000000006</v>
          </cell>
          <cell r="O39">
            <v>0.21549400000000002</v>
          </cell>
          <cell r="P39">
            <v>0.22717499999999999</v>
          </cell>
          <cell r="Q39">
            <v>0.41250199999999992</v>
          </cell>
          <cell r="R39">
            <v>0.52853100000000008</v>
          </cell>
          <cell r="S39">
            <v>0.46259400000000001</v>
          </cell>
          <cell r="T39">
            <v>0.38097900000000001</v>
          </cell>
          <cell r="U39">
            <v>0.48666299999999996</v>
          </cell>
          <cell r="V39">
            <v>0.30696300000000004</v>
          </cell>
          <cell r="W39">
            <v>0.38141000000000003</v>
          </cell>
          <cell r="X39">
            <v>0.55010999999999988</v>
          </cell>
          <cell r="Y39">
            <v>0.41284800000000005</v>
          </cell>
          <cell r="Z39">
            <v>0.54181999999999997</v>
          </cell>
          <cell r="AA39">
            <v>4.9070890000000009</v>
          </cell>
          <cell r="AB39">
            <v>0.16402500000000003</v>
          </cell>
          <cell r="AC39">
            <v>0.388733</v>
          </cell>
          <cell r="AD39">
            <v>0.427481</v>
          </cell>
          <cell r="AE39">
            <v>0.42039599999999994</v>
          </cell>
          <cell r="AF39">
            <v>0.34974100000000002</v>
          </cell>
          <cell r="AG39">
            <v>0.33802200000000004</v>
          </cell>
          <cell r="AH39">
            <v>0.50735399999999997</v>
          </cell>
          <cell r="AI39">
            <v>0.28297899999999998</v>
          </cell>
          <cell r="AJ39">
            <v>0.46517299999999995</v>
          </cell>
          <cell r="AK39">
            <v>0.291408</v>
          </cell>
          <cell r="AL39">
            <v>0.45252600000000004</v>
          </cell>
          <cell r="AM39">
            <v>0.36322899999999997</v>
          </cell>
          <cell r="AN39">
            <v>4.4510670000000001</v>
          </cell>
          <cell r="AO39">
            <v>6.8284978833333332</v>
          </cell>
          <cell r="AP39">
            <v>2.3396E-2</v>
          </cell>
          <cell r="AQ39">
            <v>0.47757699999999997</v>
          </cell>
          <cell r="AR39">
            <v>0.30592599999999998</v>
          </cell>
          <cell r="AS39">
            <v>0.19331599999999996</v>
          </cell>
          <cell r="AT39">
            <v>0.28723699999999996</v>
          </cell>
          <cell r="AU39">
            <v>0.58473799999999987</v>
          </cell>
          <cell r="AV39">
            <v>0.16602199999999998</v>
          </cell>
          <cell r="AW39">
            <v>0.62739</v>
          </cell>
          <cell r="AX39">
            <v>0.60667000000000004</v>
          </cell>
          <cell r="AY39">
            <v>0.56391000000000002</v>
          </cell>
          <cell r="BB39">
            <v>3.836182</v>
          </cell>
          <cell r="BG39">
            <v>0.5635942590909091</v>
          </cell>
          <cell r="BH39">
            <v>0.5635942590909091</v>
          </cell>
          <cell r="BI39">
            <v>0.5635942590909091</v>
          </cell>
          <cell r="BJ39">
            <v>0.5635942590909091</v>
          </cell>
          <cell r="BK39">
            <v>0.5635942590909091</v>
          </cell>
          <cell r="BL39">
            <v>0.5635942590909091</v>
          </cell>
          <cell r="BM39">
            <v>0.5635942590909091</v>
          </cell>
          <cell r="BN39">
            <v>0.5635942590909091</v>
          </cell>
          <cell r="BP39">
            <v>4.5087540727272719</v>
          </cell>
          <cell r="BQ39">
            <v>0.56170175</v>
          </cell>
          <cell r="BR39">
            <v>0.56279265909090903</v>
          </cell>
          <cell r="BS39">
            <v>0.5635942590909091</v>
          </cell>
          <cell r="BT39">
            <v>0.5635942590909091</v>
          </cell>
          <cell r="BU39">
            <v>0.5635942590909091</v>
          </cell>
          <cell r="BV39">
            <v>0.5635942590909091</v>
          </cell>
          <cell r="BW39">
            <v>0.5635942590909091</v>
          </cell>
          <cell r="BX39">
            <v>0.5981502257575757</v>
          </cell>
          <cell r="BY39">
            <v>1.3931501766666665</v>
          </cell>
          <cell r="BZ39">
            <v>1.3931502200033332</v>
          </cell>
          <cell r="CA39">
            <v>1.3931502800033333</v>
          </cell>
          <cell r="CB39">
            <v>1.3931499499933333</v>
          </cell>
          <cell r="CC39">
            <v>10.113216556969697</v>
          </cell>
          <cell r="CE39">
            <v>6.7604369999999987</v>
          </cell>
          <cell r="CF39">
            <v>6.9970522949999978</v>
          </cell>
          <cell r="CG39">
            <v>7.2419491253249975</v>
          </cell>
          <cell r="CH39">
            <v>7.4954173447113721</v>
          </cell>
          <cell r="CI39">
            <v>7.7577569517762699</v>
          </cell>
          <cell r="CJ39">
            <v>8.0292784450884387</v>
          </cell>
        </row>
        <row r="41">
          <cell r="A41" t="str">
            <v>GC RMA 01500</v>
          </cell>
          <cell r="C41" t="str">
            <v>Energía eléctrica</v>
          </cell>
          <cell r="E41">
            <v>7.5200380000000004</v>
          </cell>
          <cell r="F41">
            <v>7.0453330000000003</v>
          </cell>
          <cell r="G41">
            <v>8.6931100000000008</v>
          </cell>
          <cell r="H41">
            <v>10.294810999999999</v>
          </cell>
        </row>
        <row r="42">
          <cell r="A42" t="str">
            <v>GC RMA 01600</v>
          </cell>
          <cell r="C42" t="str">
            <v>Renta de oficinas extranjero</v>
          </cell>
          <cell r="E42">
            <v>5.4341979999999994</v>
          </cell>
          <cell r="F42">
            <v>5.151390000000001</v>
          </cell>
          <cell r="G42">
            <v>5.8136320000000001</v>
          </cell>
          <cell r="H42">
            <v>3.7588549999999992</v>
          </cell>
          <cell r="I42">
            <v>4.5737240000000003</v>
          </cell>
          <cell r="J42">
            <v>4.6046217499999997</v>
          </cell>
          <cell r="K42">
            <v>0.84651200000000015</v>
          </cell>
          <cell r="L42">
            <v>0.87352200000000013</v>
          </cell>
        </row>
        <row r="43">
          <cell r="A43" t="str">
            <v>GC RMA 01900</v>
          </cell>
          <cell r="C43" t="str">
            <v>Gastos extraordinarios</v>
          </cell>
          <cell r="E43">
            <v>7.860957</v>
          </cell>
          <cell r="F43">
            <v>37.017731269999999</v>
          </cell>
          <cell r="G43">
            <v>55.112313999999991</v>
          </cell>
          <cell r="H43">
            <v>58.194972130000004</v>
          </cell>
          <cell r="I43">
            <v>30.208746999999992</v>
          </cell>
          <cell r="J43">
            <v>23.439031829999998</v>
          </cell>
          <cell r="K43">
            <v>21.872981879999998</v>
          </cell>
          <cell r="L43">
            <v>23.293598289999998</v>
          </cell>
        </row>
        <row r="44">
          <cell r="A44" t="str">
            <v>GC RMA 01000</v>
          </cell>
          <cell r="C44" t="str">
            <v>Recursos Materiales</v>
          </cell>
          <cell r="D44">
            <v>0</v>
          </cell>
          <cell r="E44">
            <v>190.37292500000004</v>
          </cell>
          <cell r="F44">
            <v>220.66425499999997</v>
          </cell>
          <cell r="G44">
            <v>238.217331</v>
          </cell>
          <cell r="H44">
            <v>229.56427076000003</v>
          </cell>
          <cell r="I44">
            <v>89.036915999999991</v>
          </cell>
          <cell r="J44">
            <v>236.81469674666667</v>
          </cell>
          <cell r="K44">
            <v>205.75742381000015</v>
          </cell>
          <cell r="L44">
            <v>219.04242917000002</v>
          </cell>
          <cell r="M44">
            <v>200.42210299000004</v>
          </cell>
          <cell r="N44">
            <v>179.80901605999989</v>
          </cell>
          <cell r="O44">
            <v>14.795772699999999</v>
          </cell>
          <cell r="P44">
            <v>14.758791809999998</v>
          </cell>
          <cell r="Q44">
            <v>14.60526705</v>
          </cell>
          <cell r="R44">
            <v>15.079820160000001</v>
          </cell>
          <cell r="S44">
            <v>15.103498170000002</v>
          </cell>
          <cell r="T44">
            <v>15.106649050000003</v>
          </cell>
          <cell r="U44">
            <v>15.304545760000005</v>
          </cell>
          <cell r="V44">
            <v>15.138149659999998</v>
          </cell>
          <cell r="W44">
            <v>14.79654933</v>
          </cell>
          <cell r="X44">
            <v>15.62002882</v>
          </cell>
          <cell r="Y44">
            <v>14.09999082</v>
          </cell>
          <cell r="Z44">
            <v>12.629822749999999</v>
          </cell>
          <cell r="AA44">
            <v>177.03888607999997</v>
          </cell>
          <cell r="AB44">
            <v>14.960315060000003</v>
          </cell>
          <cell r="AC44">
            <v>15.089498110000001</v>
          </cell>
          <cell r="AD44">
            <v>14.607809939999997</v>
          </cell>
          <cell r="AE44">
            <v>14.870034099999996</v>
          </cell>
          <cell r="AF44">
            <v>15.088316000000001</v>
          </cell>
          <cell r="AG44">
            <v>14.828408760000004</v>
          </cell>
          <cell r="AH44">
            <v>14.87951878</v>
          </cell>
          <cell r="AI44">
            <v>14.639209359999999</v>
          </cell>
          <cell r="AJ44">
            <v>11.12657765</v>
          </cell>
          <cell r="AK44">
            <v>16.446278249999999</v>
          </cell>
          <cell r="AL44">
            <v>10.351983570000003</v>
          </cell>
          <cell r="AM44">
            <v>15.950011300000005</v>
          </cell>
          <cell r="AN44">
            <v>172.83796088000003</v>
          </cell>
          <cell r="AO44">
            <v>219.43749394333332</v>
          </cell>
          <cell r="AP44">
            <v>14.03711974</v>
          </cell>
          <cell r="AQ44">
            <v>14.402344140000002</v>
          </cell>
          <cell r="AR44">
            <v>14.877362290000001</v>
          </cell>
          <cell r="AS44">
            <v>14.934747139999999</v>
          </cell>
          <cell r="AT44">
            <v>15.35919412</v>
          </cell>
          <cell r="AU44">
            <v>14.54350949</v>
          </cell>
          <cell r="AV44">
            <v>14.299919590000004</v>
          </cell>
          <cell r="AW44">
            <v>14.806118919999998</v>
          </cell>
          <cell r="AX44">
            <v>15.467094880000001</v>
          </cell>
          <cell r="AY44">
            <v>18.097354499999998</v>
          </cell>
          <cell r="AZ44">
            <v>0</v>
          </cell>
          <cell r="BA44">
            <v>0</v>
          </cell>
          <cell r="BB44">
            <v>150.82476481</v>
          </cell>
          <cell r="BC44">
            <v>0</v>
          </cell>
          <cell r="BD44">
            <v>0</v>
          </cell>
          <cell r="BE44">
            <v>0</v>
          </cell>
          <cell r="BF44">
            <v>0</v>
          </cell>
          <cell r="BG44">
            <v>18.260659400000002</v>
          </cell>
          <cell r="BH44">
            <v>18.260659400000002</v>
          </cell>
          <cell r="BI44">
            <v>18.260659400000002</v>
          </cell>
          <cell r="BJ44">
            <v>18.260659400000002</v>
          </cell>
          <cell r="BK44">
            <v>18.260659400000002</v>
          </cell>
          <cell r="BL44">
            <v>18.260659400000002</v>
          </cell>
          <cell r="BM44">
            <v>18.260659400000002</v>
          </cell>
          <cell r="BN44">
            <v>18.260660400000003</v>
          </cell>
          <cell r="BO44">
            <v>-7.9962345100000505</v>
          </cell>
          <cell r="BP44">
            <v>138.08904168999996</v>
          </cell>
          <cell r="BQ44">
            <v>18.284967833333333</v>
          </cell>
          <cell r="BR44">
            <v>18.284967106060609</v>
          </cell>
          <cell r="BS44">
            <v>18.260658733333337</v>
          </cell>
          <cell r="BT44">
            <v>18.260659400000002</v>
          </cell>
          <cell r="BU44">
            <v>18.260659438282833</v>
          </cell>
          <cell r="BV44">
            <v>18.295386738282833</v>
          </cell>
          <cell r="BW44">
            <v>18.254870509393943</v>
          </cell>
          <cell r="BX44">
            <v>18.254871419393943</v>
          </cell>
          <cell r="BY44">
            <v>18.97487135030303</v>
          </cell>
          <cell r="BZ44">
            <v>21.608794990306365</v>
          </cell>
          <cell r="CA44">
            <v>21.608795210306369</v>
          </cell>
          <cell r="CB44">
            <v>21.608794380296366</v>
          </cell>
          <cell r="CC44">
            <v>229.95829710929294</v>
          </cell>
          <cell r="CD44">
            <v>223.36988543999999</v>
          </cell>
          <cell r="CE44">
            <v>219.17652327272731</v>
          </cell>
          <cell r="CF44">
            <v>226.84770158727272</v>
          </cell>
          <cell r="CG44">
            <v>234.78737114282725</v>
          </cell>
          <cell r="CH44">
            <v>243.00492913282616</v>
          </cell>
          <cell r="CI44">
            <v>251.5101016524751</v>
          </cell>
          <cell r="CJ44">
            <v>260.31295521031171</v>
          </cell>
        </row>
        <row r="45">
          <cell r="A45" t="str">
            <v>GC SIN 01100</v>
          </cell>
          <cell r="C45" t="str">
            <v>Desarrollo de sistemas</v>
          </cell>
          <cell r="E45">
            <v>26.376327000000003</v>
          </cell>
          <cell r="F45">
            <v>4.0153829999999973</v>
          </cell>
          <cell r="G45">
            <v>60.526271999999992</v>
          </cell>
          <cell r="H45">
            <v>33.932468000000007</v>
          </cell>
          <cell r="I45">
            <v>28.987015999999997</v>
          </cell>
          <cell r="J45">
            <v>27.751035999999999</v>
          </cell>
          <cell r="K45">
            <v>24.725728000000004</v>
          </cell>
          <cell r="L45">
            <v>34.351715999999996</v>
          </cell>
          <cell r="M45">
            <v>29.361407</v>
          </cell>
          <cell r="N45">
            <v>28.383099999999999</v>
          </cell>
          <cell r="O45">
            <v>3.5769220000000002</v>
          </cell>
          <cell r="P45">
            <v>3.9269219999999998</v>
          </cell>
          <cell r="Q45">
            <v>3.5769220000000002</v>
          </cell>
          <cell r="R45">
            <v>3.4648620000000001</v>
          </cell>
          <cell r="S45">
            <v>3.611497</v>
          </cell>
          <cell r="T45">
            <v>6.0909300000000002</v>
          </cell>
          <cell r="U45">
            <v>3.9985659999999998</v>
          </cell>
          <cell r="V45">
            <v>4.037566</v>
          </cell>
          <cell r="W45">
            <v>2.2375660000000002</v>
          </cell>
          <cell r="X45">
            <v>0.43756600000000001</v>
          </cell>
          <cell r="Y45">
            <v>-1.530837</v>
          </cell>
          <cell r="Z45">
            <v>-4.0856870000000001</v>
          </cell>
          <cell r="AA45">
            <v>29.342795000000002</v>
          </cell>
          <cell r="AB45">
            <v>2.6378339999999998</v>
          </cell>
          <cell r="AC45">
            <v>3.837834</v>
          </cell>
          <cell r="AD45">
            <v>3.4378340000000001</v>
          </cell>
          <cell r="AE45">
            <v>3.9378340000000001</v>
          </cell>
          <cell r="AF45">
            <v>3.837834</v>
          </cell>
          <cell r="AG45">
            <v>3.337834</v>
          </cell>
          <cell r="AH45">
            <v>3.4889269999999999</v>
          </cell>
          <cell r="AI45">
            <v>0.28892800000000002</v>
          </cell>
          <cell r="AJ45">
            <v>6.2889280000000003</v>
          </cell>
          <cell r="AK45">
            <v>0.97033999999999998</v>
          </cell>
          <cell r="AL45">
            <v>2.9093149999999999</v>
          </cell>
          <cell r="AM45">
            <v>11.329871000000001</v>
          </cell>
          <cell r="AN45">
            <v>46.303313000000003</v>
          </cell>
          <cell r="AO45">
            <v>51.318417403809512</v>
          </cell>
          <cell r="AP45">
            <v>2.9166669999999999</v>
          </cell>
          <cell r="AQ45">
            <v>3.5427810000000002</v>
          </cell>
          <cell r="AR45">
            <v>5.8687930000000001</v>
          </cell>
          <cell r="AS45">
            <v>1.5585450000000001</v>
          </cell>
          <cell r="AT45">
            <v>3.2585449999999998</v>
          </cell>
          <cell r="AU45">
            <v>2.7733680000000001</v>
          </cell>
          <cell r="AV45">
            <v>2.8085450000000001</v>
          </cell>
          <cell r="AW45">
            <v>4.0924500000000004</v>
          </cell>
          <cell r="AX45">
            <v>3.3470629999999999</v>
          </cell>
          <cell r="AY45">
            <v>3.3603960000000002</v>
          </cell>
          <cell r="BB45">
            <v>33.527152999999998</v>
          </cell>
          <cell r="BG45">
            <v>3.2190730757575787</v>
          </cell>
          <cell r="BH45">
            <v>3.2190730757575787</v>
          </cell>
          <cell r="BI45">
            <v>3.2190730757575787</v>
          </cell>
          <cell r="BJ45">
            <v>3.2190730757575787</v>
          </cell>
          <cell r="BK45">
            <v>3.2190730757575787</v>
          </cell>
          <cell r="BL45">
            <v>3.2190730757575787</v>
          </cell>
          <cell r="BM45">
            <v>3.2190730757575787</v>
          </cell>
          <cell r="BN45">
            <v>3.2190730757575787</v>
          </cell>
          <cell r="BO45">
            <v>2.0720499999981712E-2</v>
          </cell>
          <cell r="BP45">
            <v>25.773305106060608</v>
          </cell>
          <cell r="BQ45">
            <v>3.3468751666666665</v>
          </cell>
          <cell r="BR45">
            <v>3.2190730757575787</v>
          </cell>
          <cell r="BS45">
            <v>3.2190730757575787</v>
          </cell>
          <cell r="BT45">
            <v>3.2190730757575787</v>
          </cell>
          <cell r="BU45">
            <v>3.334975200757579</v>
          </cell>
          <cell r="BV45">
            <v>3.334975200757579</v>
          </cell>
          <cell r="BW45">
            <v>3.4300583674242455</v>
          </cell>
          <cell r="BX45">
            <v>3.4300583674242455</v>
          </cell>
          <cell r="BY45">
            <v>3.4300583674242455</v>
          </cell>
          <cell r="BZ45">
            <v>2.1561340800000002</v>
          </cell>
          <cell r="CA45">
            <v>2.1561340000000002</v>
          </cell>
          <cell r="CB45">
            <v>2.1561340000000002</v>
          </cell>
          <cell r="CC45">
            <v>36.432621977727294</v>
          </cell>
          <cell r="CD45">
            <v>116.011133</v>
          </cell>
          <cell r="CE45">
            <v>38.756679000000027</v>
          </cell>
          <cell r="CF45">
            <v>40.113162765000027</v>
          </cell>
          <cell r="CG45">
            <v>41.517123461775022</v>
          </cell>
          <cell r="CH45">
            <v>42.970222782937142</v>
          </cell>
          <cell r="CI45">
            <v>44.47418058033994</v>
          </cell>
          <cell r="CJ45">
            <v>46.030776900651837</v>
          </cell>
        </row>
        <row r="46">
          <cell r="A46" t="str">
            <v>GC SIN 01200</v>
          </cell>
          <cell r="C46" t="str">
            <v>Mesa de ayuda y Cintoteca (Terc.)</v>
          </cell>
          <cell r="E46">
            <v>0</v>
          </cell>
          <cell r="F46">
            <v>0.249998</v>
          </cell>
          <cell r="G46">
            <v>2.1027130000000005</v>
          </cell>
          <cell r="H46">
            <v>2.1137170000000007</v>
          </cell>
          <cell r="I46">
            <v>4.2221880000000009</v>
          </cell>
          <cell r="J46">
            <v>9.6959760000000017</v>
          </cell>
          <cell r="K46">
            <v>11.960645659999999</v>
          </cell>
          <cell r="L46">
            <v>12.199037639999995</v>
          </cell>
          <cell r="M46">
            <v>20.061115000000004</v>
          </cell>
          <cell r="N46">
            <v>25.855455999999997</v>
          </cell>
          <cell r="O46">
            <v>3.357383</v>
          </cell>
          <cell r="P46">
            <v>3.316265</v>
          </cell>
          <cell r="Q46">
            <v>3.2403939999999998</v>
          </cell>
          <cell r="R46">
            <v>3.145661</v>
          </cell>
          <cell r="S46">
            <v>3.2749550000000003</v>
          </cell>
          <cell r="T46">
            <v>1.4073630000000001</v>
          </cell>
          <cell r="U46">
            <v>2.97275</v>
          </cell>
          <cell r="V46">
            <v>2.8757000000000001</v>
          </cell>
          <cell r="W46">
            <v>2.8712949999999999</v>
          </cell>
          <cell r="X46">
            <v>0.84284000000000003</v>
          </cell>
          <cell r="Y46">
            <v>2.7181290000000002</v>
          </cell>
          <cell r="Z46">
            <v>0.51461400000000035</v>
          </cell>
          <cell r="AA46">
            <v>30.537349000000003</v>
          </cell>
          <cell r="AB46">
            <v>3.2838340000000001</v>
          </cell>
          <cell r="AC46">
            <v>3.490971</v>
          </cell>
          <cell r="AD46">
            <v>3.4375999999999998</v>
          </cell>
          <cell r="AE46">
            <v>2.1886700000000001</v>
          </cell>
          <cell r="AF46">
            <v>3.2199679999999997</v>
          </cell>
          <cell r="AG46">
            <v>3.3869850000000001</v>
          </cell>
          <cell r="AH46">
            <v>3.3873790000000001</v>
          </cell>
          <cell r="AI46">
            <v>7.0931340000000009</v>
          </cell>
          <cell r="AJ46">
            <v>2.1600079999999999</v>
          </cell>
          <cell r="AK46">
            <v>1.191926</v>
          </cell>
          <cell r="AL46">
            <v>2.9458470000000001</v>
          </cell>
          <cell r="AM46">
            <v>-1.733841</v>
          </cell>
          <cell r="AN46">
            <v>34.052481</v>
          </cell>
          <cell r="AO46">
            <v>41.433330148809546</v>
          </cell>
          <cell r="AP46">
            <v>3.5</v>
          </cell>
          <cell r="AQ46">
            <v>2.5113659999999998</v>
          </cell>
          <cell r="AR46">
            <v>1.9456720000000001</v>
          </cell>
          <cell r="AS46">
            <v>6.82043</v>
          </cell>
          <cell r="AT46">
            <v>4.3424580000000006</v>
          </cell>
          <cell r="AU46">
            <v>3.8756430000000002</v>
          </cell>
          <cell r="AV46">
            <v>1.2785839999999999</v>
          </cell>
          <cell r="AW46">
            <v>2.911222</v>
          </cell>
          <cell r="AX46">
            <v>4.8235730000000006</v>
          </cell>
          <cell r="AY46">
            <v>5.3413279999999999</v>
          </cell>
          <cell r="BB46">
            <v>37.350275999999994</v>
          </cell>
          <cell r="BG46">
            <v>4.0726613409090913</v>
          </cell>
          <cell r="BH46">
            <v>4.0726613409090913</v>
          </cell>
          <cell r="BI46">
            <v>4.0726613409090913</v>
          </cell>
          <cell r="BJ46">
            <v>4.0726613409090913</v>
          </cell>
          <cell r="BK46">
            <v>4.0726613409090913</v>
          </cell>
          <cell r="BL46">
            <v>4.0726613409090913</v>
          </cell>
          <cell r="BM46">
            <v>4.0726613409090913</v>
          </cell>
          <cell r="BN46">
            <v>4.0726613409090913</v>
          </cell>
          <cell r="BP46">
            <v>32.581290727272737</v>
          </cell>
          <cell r="BQ46">
            <v>4.08675225</v>
          </cell>
          <cell r="BR46">
            <v>4.0726613409090913</v>
          </cell>
          <cell r="BS46">
            <v>4.0726613409090913</v>
          </cell>
          <cell r="BT46">
            <v>4.0726613409090913</v>
          </cell>
          <cell r="BU46">
            <v>4.0509425909090906</v>
          </cell>
          <cell r="BV46">
            <v>4.0509425909090906</v>
          </cell>
          <cell r="BW46">
            <v>3.879192757575757</v>
          </cell>
          <cell r="BX46">
            <v>3.879192757575757</v>
          </cell>
          <cell r="BY46">
            <v>3.879192757575757</v>
          </cell>
          <cell r="BZ46">
            <v>1.9002133000000001</v>
          </cell>
          <cell r="CA46">
            <v>1.9002133000000001</v>
          </cell>
          <cell r="CB46">
            <v>1.90021285</v>
          </cell>
          <cell r="CC46">
            <v>41.744839177272731</v>
          </cell>
          <cell r="CE46">
            <v>48.88602700000002</v>
          </cell>
          <cell r="CF46">
            <v>50.597037945000018</v>
          </cell>
          <cell r="CG46">
            <v>52.367934273075015</v>
          </cell>
          <cell r="CH46">
            <v>54.200811972632636</v>
          </cell>
          <cell r="CI46">
            <v>56.097840391674772</v>
          </cell>
          <cell r="CJ46">
            <v>58.061264805383388</v>
          </cell>
        </row>
        <row r="47">
          <cell r="A47" t="str">
            <v>GC SIN 01300</v>
          </cell>
          <cell r="C47" t="str">
            <v>Servicios información financiera</v>
          </cell>
          <cell r="E47">
            <v>19.841314999999998</v>
          </cell>
          <cell r="F47">
            <v>18.416105999999999</v>
          </cell>
          <cell r="G47">
            <v>18.538623000000001</v>
          </cell>
          <cell r="H47">
            <v>17.862099000000001</v>
          </cell>
          <cell r="I47">
            <v>15.551338999999999</v>
          </cell>
          <cell r="J47">
            <v>15.120203</v>
          </cell>
          <cell r="K47">
            <v>14.681201999999999</v>
          </cell>
          <cell r="L47">
            <v>15.514237</v>
          </cell>
          <cell r="M47">
            <v>18.566412000000003</v>
          </cell>
          <cell r="N47">
            <v>13.998984999999999</v>
          </cell>
          <cell r="O47">
            <v>1.226944</v>
          </cell>
          <cell r="P47">
            <v>1.1232</v>
          </cell>
          <cell r="Q47">
            <v>1.1370009999999999</v>
          </cell>
          <cell r="R47">
            <v>1.3901760000000001</v>
          </cell>
          <cell r="S47">
            <v>1.2321489999999999</v>
          </cell>
          <cell r="T47">
            <v>0.84680500000000003</v>
          </cell>
          <cell r="U47">
            <v>1.0776539999999999</v>
          </cell>
          <cell r="V47">
            <v>1.1480520000000001</v>
          </cell>
          <cell r="W47">
            <v>1.0566660000000001</v>
          </cell>
          <cell r="X47">
            <v>1.4696659999999999</v>
          </cell>
          <cell r="Y47">
            <v>1.150147</v>
          </cell>
          <cell r="Z47">
            <v>0.80734099999999998</v>
          </cell>
          <cell r="AA47">
            <v>13.665801</v>
          </cell>
          <cell r="AB47">
            <v>1.045536</v>
          </cell>
          <cell r="AC47">
            <v>1.0548310000000001</v>
          </cell>
          <cell r="AD47">
            <v>1.25519</v>
          </cell>
          <cell r="AE47">
            <v>1.276861</v>
          </cell>
          <cell r="AF47">
            <v>0.34749600000000003</v>
          </cell>
          <cell r="AG47">
            <v>1.4780530000000001</v>
          </cell>
          <cell r="AH47">
            <v>1.2272510000000001</v>
          </cell>
          <cell r="AI47">
            <v>0.85448800000000003</v>
          </cell>
          <cell r="AJ47">
            <v>0.72463200000000005</v>
          </cell>
          <cell r="AK47">
            <v>1.4468639999999999</v>
          </cell>
          <cell r="AL47">
            <v>2.0061710000000001</v>
          </cell>
          <cell r="AM47">
            <v>2.2401260000000001</v>
          </cell>
          <cell r="AN47">
            <v>14.957499</v>
          </cell>
          <cell r="AO47">
            <v>15.307300780000009</v>
          </cell>
          <cell r="AP47">
            <v>1.3579220000000001</v>
          </cell>
          <cell r="AQ47">
            <v>1.60503</v>
          </cell>
          <cell r="AR47">
            <v>-0.90022999999999997</v>
          </cell>
          <cell r="AS47">
            <v>3.4789E-2</v>
          </cell>
          <cell r="AT47">
            <v>2.3903289999999999</v>
          </cell>
          <cell r="AU47">
            <v>0.414663</v>
          </cell>
          <cell r="AV47">
            <v>2.4894419999999999</v>
          </cell>
          <cell r="AW47">
            <v>4.0767949999999997</v>
          </cell>
          <cell r="AX47">
            <v>2.6104250000000002</v>
          </cell>
          <cell r="AY47">
            <v>-1.1724859999999999</v>
          </cell>
          <cell r="BB47">
            <v>12.906679</v>
          </cell>
          <cell r="BG47">
            <v>1.5541443333333333</v>
          </cell>
          <cell r="BH47">
            <v>1.5541443333333333</v>
          </cell>
          <cell r="BI47">
            <v>1.5541443333333333</v>
          </cell>
          <cell r="BJ47">
            <v>1.5541443333333333</v>
          </cell>
          <cell r="BK47">
            <v>1.5541443333333333</v>
          </cell>
          <cell r="BL47">
            <v>1.5541443333333333</v>
          </cell>
          <cell r="BM47">
            <v>1.5541443333333333</v>
          </cell>
          <cell r="BN47">
            <v>1.5541443333333333</v>
          </cell>
          <cell r="BP47">
            <v>12.433154666666667</v>
          </cell>
          <cell r="BQ47">
            <v>1.4122513333333335</v>
          </cell>
          <cell r="BR47">
            <v>1.5541443333333333</v>
          </cell>
          <cell r="BS47">
            <v>1.5541443333333333</v>
          </cell>
          <cell r="BT47">
            <v>1.5541443333333333</v>
          </cell>
          <cell r="BU47">
            <v>1.5541443333333333</v>
          </cell>
          <cell r="BV47">
            <v>1.5541443333333333</v>
          </cell>
          <cell r="BW47">
            <v>1.5541443333333333</v>
          </cell>
          <cell r="BX47">
            <v>1.5541443333333333</v>
          </cell>
          <cell r="BY47">
            <v>1.5541443333333333</v>
          </cell>
          <cell r="BZ47">
            <v>0.22700000000000001</v>
          </cell>
          <cell r="CA47">
            <v>0.22700000000000001</v>
          </cell>
          <cell r="CB47">
            <v>0.22700000000000001</v>
          </cell>
          <cell r="CC47">
            <v>14.526406000000001</v>
          </cell>
          <cell r="CE47">
            <v>18.507839000000001</v>
          </cell>
          <cell r="CF47">
            <v>19.155613365000001</v>
          </cell>
          <cell r="CG47">
            <v>19.826059832774998</v>
          </cell>
          <cell r="CH47">
            <v>20.519971926922121</v>
          </cell>
          <cell r="CI47">
            <v>21.238170944364395</v>
          </cell>
          <cell r="CJ47">
            <v>21.981506927417147</v>
          </cell>
        </row>
        <row r="48">
          <cell r="A48" t="str">
            <v>GC SIN 01400</v>
          </cell>
          <cell r="C48" t="str">
            <v>Mantenimientos</v>
          </cell>
          <cell r="E48">
            <v>12.954777</v>
          </cell>
          <cell r="F48">
            <v>14.480422000000001</v>
          </cell>
          <cell r="G48">
            <v>12.194094</v>
          </cell>
          <cell r="H48">
            <v>10.713028</v>
          </cell>
          <cell r="I48">
            <v>9.4141410000000008</v>
          </cell>
          <cell r="J48">
            <v>9.3161279999999991</v>
          </cell>
          <cell r="K48">
            <v>8.1787060000000018</v>
          </cell>
          <cell r="L48">
            <v>8.8370279999999983</v>
          </cell>
          <cell r="M48">
            <v>9.255984999999999</v>
          </cell>
          <cell r="N48">
            <v>7.766178</v>
          </cell>
          <cell r="O48">
            <v>0.62563500000000005</v>
          </cell>
          <cell r="P48">
            <v>0.71538099999999993</v>
          </cell>
          <cell r="Q48">
            <v>0.54754999999999998</v>
          </cell>
          <cell r="R48">
            <v>0.64823699999999995</v>
          </cell>
          <cell r="S48">
            <v>0.59569799999999995</v>
          </cell>
          <cell r="T48">
            <v>0.617363</v>
          </cell>
          <cell r="U48">
            <v>0.55085799999999996</v>
          </cell>
          <cell r="V48">
            <v>0.58145899999999995</v>
          </cell>
          <cell r="W48">
            <v>0.64189300000000005</v>
          </cell>
          <cell r="X48">
            <v>0.67918999999999996</v>
          </cell>
          <cell r="Y48">
            <v>0.673593</v>
          </cell>
          <cell r="Z48">
            <v>0.686311</v>
          </cell>
          <cell r="AA48">
            <v>7.563168000000001</v>
          </cell>
          <cell r="AB48">
            <v>0.586206</v>
          </cell>
          <cell r="AC48">
            <v>0.72296199999999999</v>
          </cell>
          <cell r="AD48">
            <v>0.58022799999999997</v>
          </cell>
          <cell r="AE48">
            <v>0.58702500000000002</v>
          </cell>
          <cell r="AF48">
            <v>0.61264200000000002</v>
          </cell>
          <cell r="AG48">
            <v>0.68022199999999999</v>
          </cell>
          <cell r="AH48">
            <v>0.70474599999999998</v>
          </cell>
          <cell r="AI48">
            <v>0.53905599999999998</v>
          </cell>
          <cell r="AJ48">
            <v>0.67732000000000003</v>
          </cell>
          <cell r="AK48">
            <v>0.55678499999999997</v>
          </cell>
          <cell r="AL48">
            <v>0.66500800000000004</v>
          </cell>
          <cell r="AM48">
            <v>0.692492</v>
          </cell>
          <cell r="AN48">
            <v>7.604692</v>
          </cell>
          <cell r="AO48">
            <v>8.4379507685714294</v>
          </cell>
          <cell r="AP48">
            <v>0.812832</v>
          </cell>
          <cell r="AQ48">
            <v>0.76346700000000001</v>
          </cell>
          <cell r="AR48">
            <v>0.89209499999999997</v>
          </cell>
          <cell r="AS48">
            <v>0.28913499999999998</v>
          </cell>
          <cell r="AT48">
            <v>0.12759000000000001</v>
          </cell>
          <cell r="AU48">
            <v>1.152925</v>
          </cell>
          <cell r="AV48">
            <v>0.58607299999999996</v>
          </cell>
          <cell r="AW48">
            <v>0.222913</v>
          </cell>
          <cell r="AX48">
            <v>1.0701400000000001</v>
          </cell>
          <cell r="AY48">
            <v>1.6561380000000001</v>
          </cell>
          <cell r="BB48">
            <v>7.5733080000000008</v>
          </cell>
          <cell r="BG48">
            <v>0.94109366666666661</v>
          </cell>
          <cell r="BH48">
            <v>0.94109366666666661</v>
          </cell>
          <cell r="BI48">
            <v>0.94109366666666661</v>
          </cell>
          <cell r="BJ48">
            <v>0.94109366666666661</v>
          </cell>
          <cell r="BK48">
            <v>0.94109366666666661</v>
          </cell>
          <cell r="BL48">
            <v>0.94109366666666661</v>
          </cell>
          <cell r="BM48">
            <v>0.94109366666666661</v>
          </cell>
          <cell r="BN48">
            <v>0.94109366666666661</v>
          </cell>
          <cell r="BP48">
            <v>7.528749333333332</v>
          </cell>
          <cell r="BQ48">
            <v>0.94109366666666661</v>
          </cell>
          <cell r="BR48">
            <v>0.94109366666666661</v>
          </cell>
          <cell r="BS48">
            <v>0.94109366666666661</v>
          </cell>
          <cell r="BT48">
            <v>0.94109366666666661</v>
          </cell>
          <cell r="BU48">
            <v>0.96281241666666662</v>
          </cell>
          <cell r="BV48">
            <v>0.96281241666666662</v>
          </cell>
          <cell r="BW48">
            <v>0.90447908333333327</v>
          </cell>
          <cell r="BX48">
            <v>0.90447908333333327</v>
          </cell>
          <cell r="BY48">
            <v>0.90447908333333327</v>
          </cell>
          <cell r="BZ48">
            <v>0.28900642999999998</v>
          </cell>
          <cell r="CA48">
            <v>0.28900635000000002</v>
          </cell>
          <cell r="CB48">
            <v>0.28900647000000002</v>
          </cell>
          <cell r="CC48">
            <v>9.2704559999999994</v>
          </cell>
          <cell r="CE48">
            <v>11.293124000000001</v>
          </cell>
          <cell r="CF48">
            <v>11.68838334</v>
          </cell>
          <cell r="CG48">
            <v>12.097476756899999</v>
          </cell>
          <cell r="CH48">
            <v>12.520888443391499</v>
          </cell>
          <cell r="CI48">
            <v>12.959119538910201</v>
          </cell>
          <cell r="CJ48">
            <v>13.412688722772057</v>
          </cell>
        </row>
        <row r="49">
          <cell r="A49" t="str">
            <v>GC SIN 01500</v>
          </cell>
          <cell r="C49" t="str">
            <v>Adquisición de software</v>
          </cell>
          <cell r="E49">
            <v>4.4559150000000001</v>
          </cell>
          <cell r="F49">
            <v>8.6020160000000008</v>
          </cell>
          <cell r="G49">
            <v>9.8467149999999997</v>
          </cell>
          <cell r="H49">
            <v>8.9707190000000008</v>
          </cell>
          <cell r="I49">
            <v>4.8878610000000009</v>
          </cell>
          <cell r="J49">
            <v>8.3598029999999994</v>
          </cell>
          <cell r="K49">
            <v>13.325754</v>
          </cell>
          <cell r="L49">
            <v>11.315318000000001</v>
          </cell>
          <cell r="M49">
            <v>10.422091</v>
          </cell>
          <cell r="N49">
            <v>23.765099999999997</v>
          </cell>
          <cell r="O49">
            <v>1.65</v>
          </cell>
          <cell r="P49">
            <v>1.5</v>
          </cell>
          <cell r="Q49">
            <v>1.5</v>
          </cell>
          <cell r="R49">
            <v>1.7</v>
          </cell>
          <cell r="S49">
            <v>1.6</v>
          </cell>
          <cell r="T49">
            <v>1.5</v>
          </cell>
          <cell r="U49">
            <v>1.7</v>
          </cell>
          <cell r="V49">
            <v>1.4909239999999999</v>
          </cell>
          <cell r="W49">
            <v>1.4112750000000001</v>
          </cell>
          <cell r="X49">
            <v>1.8</v>
          </cell>
          <cell r="Y49">
            <v>1.5824069999999999</v>
          </cell>
          <cell r="Z49">
            <v>-3.2460420000000001</v>
          </cell>
          <cell r="AA49">
            <v>14.188564000000003</v>
          </cell>
          <cell r="AB49">
            <v>1.5</v>
          </cell>
          <cell r="AC49">
            <v>1.5</v>
          </cell>
          <cell r="AD49">
            <v>1.3323</v>
          </cell>
          <cell r="AE49">
            <v>1.6733560000000001</v>
          </cell>
          <cell r="AF49">
            <v>2.2122449999999998</v>
          </cell>
          <cell r="AG49">
            <v>1.500507</v>
          </cell>
          <cell r="AH49">
            <v>1.611362</v>
          </cell>
          <cell r="AI49">
            <v>0</v>
          </cell>
          <cell r="AJ49">
            <v>0.47875699999999999</v>
          </cell>
          <cell r="AK49">
            <v>2.8089230000000001</v>
          </cell>
          <cell r="AL49">
            <v>2.1676989999999998</v>
          </cell>
          <cell r="AM49">
            <v>1.441789</v>
          </cell>
          <cell r="AN49">
            <v>18.226938000000001</v>
          </cell>
          <cell r="AO49">
            <v>18.639016139999981</v>
          </cell>
          <cell r="AP49">
            <v>1.4166669999999999</v>
          </cell>
          <cell r="AQ49">
            <v>1.9957009999999999</v>
          </cell>
          <cell r="AR49">
            <v>3</v>
          </cell>
          <cell r="AS49">
            <v>1.992688</v>
          </cell>
          <cell r="AT49">
            <v>0</v>
          </cell>
          <cell r="AU49">
            <v>1.8</v>
          </cell>
          <cell r="AV49">
            <v>3</v>
          </cell>
          <cell r="AW49">
            <v>0</v>
          </cell>
          <cell r="AX49">
            <v>6.4001000000000002E-2</v>
          </cell>
          <cell r="AY49">
            <v>1.3100130000000001</v>
          </cell>
          <cell r="BB49">
            <v>14.57907</v>
          </cell>
          <cell r="BG49">
            <v>1.71635475</v>
          </cell>
          <cell r="BH49">
            <v>1.71635475</v>
          </cell>
          <cell r="BI49">
            <v>1.71635475</v>
          </cell>
          <cell r="BJ49">
            <v>1.71635475</v>
          </cell>
          <cell r="BK49">
            <v>1.71635475</v>
          </cell>
          <cell r="BL49">
            <v>1.71635475</v>
          </cell>
          <cell r="BM49">
            <v>1.71635475</v>
          </cell>
          <cell r="BN49">
            <v>1.71635475</v>
          </cell>
          <cell r="BP49">
            <v>13.730838000000002</v>
          </cell>
          <cell r="BQ49">
            <v>1.71635475</v>
          </cell>
          <cell r="BR49">
            <v>1.71635475</v>
          </cell>
          <cell r="BS49">
            <v>1.71635475</v>
          </cell>
          <cell r="BT49">
            <v>1.71635475</v>
          </cell>
          <cell r="BU49">
            <v>1.6004525949090211</v>
          </cell>
          <cell r="BV49">
            <v>1.6004525949090211</v>
          </cell>
          <cell r="BW49">
            <v>1.7354525949090212</v>
          </cell>
          <cell r="BX49">
            <v>1.7354525949090212</v>
          </cell>
          <cell r="BY49">
            <v>1.7354525700000001</v>
          </cell>
          <cell r="BZ49">
            <v>6.6587902699999999</v>
          </cell>
          <cell r="CA49">
            <v>6.6587899999999998</v>
          </cell>
          <cell r="CB49">
            <v>6.6587899999999998</v>
          </cell>
          <cell r="CC49">
            <v>35.249052219636084</v>
          </cell>
          <cell r="CE49">
            <v>20.596257000000005</v>
          </cell>
          <cell r="CF49">
            <v>21.317125995000005</v>
          </cell>
          <cell r="CG49">
            <v>22.063225404825005</v>
          </cell>
          <cell r="CH49">
            <v>22.835438293993878</v>
          </cell>
          <cell r="CI49">
            <v>23.634678634283663</v>
          </cell>
          <cell r="CJ49">
            <v>24.461892386483591</v>
          </cell>
        </row>
        <row r="50">
          <cell r="A50" t="str">
            <v>GC SIN 01600</v>
          </cell>
          <cell r="C50" t="str">
            <v>Refacciones y otros gastos</v>
          </cell>
          <cell r="E50">
            <v>2.0485099999999998</v>
          </cell>
          <cell r="F50">
            <v>4.4332030000000007</v>
          </cell>
          <cell r="G50">
            <v>6.2552249999999994</v>
          </cell>
          <cell r="H50">
            <v>4.3446239999999996</v>
          </cell>
          <cell r="I50">
            <v>2.3070610000000005</v>
          </cell>
          <cell r="J50">
            <v>1.0545650000000002</v>
          </cell>
          <cell r="K50">
            <v>1.6041339999999999</v>
          </cell>
          <cell r="L50">
            <v>3.5330219999999999</v>
          </cell>
          <cell r="M50">
            <v>4.4796709999999997</v>
          </cell>
          <cell r="N50">
            <v>7.6606819999999987</v>
          </cell>
          <cell r="O50">
            <v>0.74477700000000002</v>
          </cell>
          <cell r="P50">
            <v>0.54236700000000004</v>
          </cell>
          <cell r="Q50">
            <v>0.63771699999999998</v>
          </cell>
          <cell r="R50">
            <v>0.57324200000000003</v>
          </cell>
          <cell r="S50">
            <v>0.68087999999999993</v>
          </cell>
          <cell r="T50">
            <v>0.68460399999999999</v>
          </cell>
          <cell r="U50">
            <v>0.58219600000000005</v>
          </cell>
          <cell r="V50">
            <v>1.1225879999999999</v>
          </cell>
          <cell r="W50">
            <v>0.70785399999999998</v>
          </cell>
          <cell r="X50">
            <v>0.49933899999999998</v>
          </cell>
          <cell r="Y50">
            <v>0.84947600000000012</v>
          </cell>
          <cell r="Z50">
            <v>-1.5088629999999998</v>
          </cell>
          <cell r="AA50">
            <v>6.1161769999999995</v>
          </cell>
          <cell r="AB50">
            <v>4.0258000000000002E-2</v>
          </cell>
          <cell r="AC50">
            <v>0.35269300000000003</v>
          </cell>
          <cell r="AD50">
            <v>6.3155000000000003E-2</v>
          </cell>
          <cell r="AE50">
            <v>0.64895799999999992</v>
          </cell>
          <cell r="AF50">
            <v>7.244600000000001E-2</v>
          </cell>
          <cell r="AG50">
            <v>0.131129</v>
          </cell>
          <cell r="AH50">
            <v>3.9759000000000003E-2</v>
          </cell>
          <cell r="AI50">
            <v>1.6051839999999999</v>
          </cell>
          <cell r="AJ50">
            <v>5.2526000000000003E-2</v>
          </cell>
          <cell r="AK50">
            <v>1.7527759999999999</v>
          </cell>
          <cell r="AL50">
            <v>0.53817900000000007</v>
          </cell>
          <cell r="AM50">
            <v>0.94228900000000004</v>
          </cell>
          <cell r="AN50">
            <v>6.2393520000000002</v>
          </cell>
          <cell r="AO50">
            <v>8.007366425952382</v>
          </cell>
          <cell r="AP50">
            <v>0.56263399999999997</v>
          </cell>
          <cell r="AQ50">
            <v>0.34875900000000004</v>
          </cell>
          <cell r="AR50">
            <v>2.6324999999999998E-2</v>
          </cell>
          <cell r="AS50">
            <v>0.17526</v>
          </cell>
          <cell r="AT50">
            <v>0.28359099999999998</v>
          </cell>
          <cell r="AU50">
            <v>0.48555700000000002</v>
          </cell>
          <cell r="AV50">
            <v>0.14011899999999999</v>
          </cell>
          <cell r="AW50">
            <v>0.24345</v>
          </cell>
          <cell r="AX50">
            <v>0.55562800000000001</v>
          </cell>
          <cell r="AY50">
            <v>5.0133999999999998E-2</v>
          </cell>
          <cell r="BB50">
            <v>2.8714569999999999</v>
          </cell>
          <cell r="BG50">
            <v>0.68601800000000002</v>
          </cell>
          <cell r="BH50">
            <v>0.68601800000000002</v>
          </cell>
          <cell r="BI50">
            <v>0.68601800000000002</v>
          </cell>
          <cell r="BJ50">
            <v>0.68601800000000002</v>
          </cell>
          <cell r="BK50">
            <v>0.68601800000000002</v>
          </cell>
          <cell r="BL50">
            <v>0.68601800000000002</v>
          </cell>
          <cell r="BM50">
            <v>0.68601800000000002</v>
          </cell>
          <cell r="BN50">
            <v>0.68601800000000002</v>
          </cell>
          <cell r="BP50">
            <v>5.4881439999999992</v>
          </cell>
          <cell r="BQ50">
            <v>0.68601800000000002</v>
          </cell>
          <cell r="BR50">
            <v>0.68601800000000002</v>
          </cell>
          <cell r="BS50">
            <v>0.68601800000000002</v>
          </cell>
          <cell r="BT50">
            <v>0.68601800000000002</v>
          </cell>
          <cell r="BU50">
            <v>0.68601800000000002</v>
          </cell>
          <cell r="BV50">
            <v>0.68601800000000002</v>
          </cell>
          <cell r="BW50">
            <v>0.68601800000000002</v>
          </cell>
          <cell r="BX50">
            <v>0.68601800000000002</v>
          </cell>
          <cell r="BY50">
            <v>0.68601800000000002</v>
          </cell>
          <cell r="BZ50">
            <v>0.68601800000000002</v>
          </cell>
          <cell r="CA50">
            <v>0.68601800000000002</v>
          </cell>
          <cell r="CB50">
            <v>0.68601800000000002</v>
          </cell>
          <cell r="CC50">
            <v>8.2322159999999993</v>
          </cell>
          <cell r="CE50">
            <v>8.2322159999999993</v>
          </cell>
          <cell r="CF50">
            <v>8.5203435599999988</v>
          </cell>
          <cell r="CG50">
            <v>8.8185555845999986</v>
          </cell>
          <cell r="CH50">
            <v>9.1272050300609973</v>
          </cell>
          <cell r="CI50">
            <v>9.446657206113132</v>
          </cell>
          <cell r="CJ50">
            <v>9.7772902083270914</v>
          </cell>
        </row>
        <row r="51">
          <cell r="A51" t="str">
            <v>GC SIN 01700</v>
          </cell>
          <cell r="C51" t="str">
            <v>Operación Inmobiliaria</v>
          </cell>
          <cell r="H51">
            <v>0</v>
          </cell>
          <cell r="I51">
            <v>107.612081</v>
          </cell>
          <cell r="J51">
            <v>0</v>
          </cell>
          <cell r="K51">
            <v>0</v>
          </cell>
          <cell r="L51">
            <v>0</v>
          </cell>
          <cell r="CF51">
            <v>0</v>
          </cell>
          <cell r="CG51">
            <v>0</v>
          </cell>
          <cell r="CH51">
            <v>0</v>
          </cell>
          <cell r="CI51">
            <v>0</v>
          </cell>
          <cell r="CJ51">
            <v>0</v>
          </cell>
        </row>
        <row r="52">
          <cell r="A52" t="str">
            <v>GC SIN 01000</v>
          </cell>
          <cell r="C52" t="str">
            <v>Servicios Informáticos</v>
          </cell>
          <cell r="D52">
            <v>0</v>
          </cell>
          <cell r="E52">
            <v>65.676843999999988</v>
          </cell>
          <cell r="F52">
            <v>50.197127999999992</v>
          </cell>
          <cell r="G52">
            <v>109.46364200000001</v>
          </cell>
          <cell r="H52">
            <v>77.936655000000002</v>
          </cell>
          <cell r="I52">
            <v>172.98168700000002</v>
          </cell>
          <cell r="J52">
            <v>71.297710999999993</v>
          </cell>
          <cell r="K52">
            <v>74.476169660000011</v>
          </cell>
          <cell r="L52">
            <v>85.750358640000002</v>
          </cell>
          <cell r="M52">
            <v>92.146680999999987</v>
          </cell>
          <cell r="N52">
            <v>107.42950099999997</v>
          </cell>
          <cell r="O52">
            <v>11.181661000000002</v>
          </cell>
          <cell r="P52">
            <v>11.124135000000001</v>
          </cell>
          <cell r="Q52">
            <v>10.639583999999999</v>
          </cell>
          <cell r="R52">
            <v>10.922178000000001</v>
          </cell>
          <cell r="S52">
            <v>10.995179</v>
          </cell>
          <cell r="T52">
            <v>11.147065</v>
          </cell>
          <cell r="U52">
            <v>10.882023999999999</v>
          </cell>
          <cell r="V52">
            <v>11.256289000000001</v>
          </cell>
          <cell r="W52">
            <v>8.9265489999999996</v>
          </cell>
          <cell r="X52">
            <v>5.7286010000000003</v>
          </cell>
          <cell r="Y52">
            <v>5.4429150000000002</v>
          </cell>
          <cell r="Z52">
            <v>-6.8323260000000001</v>
          </cell>
          <cell r="AA52">
            <v>101.413854</v>
          </cell>
          <cell r="AB52">
            <v>9.0936679999999992</v>
          </cell>
          <cell r="AC52">
            <v>10.959291</v>
          </cell>
          <cell r="AD52">
            <v>10.106307000000001</v>
          </cell>
          <cell r="AE52">
            <v>10.312704</v>
          </cell>
          <cell r="AF52">
            <v>10.302630999999998</v>
          </cell>
          <cell r="AG52">
            <v>10.51473</v>
          </cell>
          <cell r="AH52">
            <v>10.459424</v>
          </cell>
          <cell r="AI52">
            <v>10.380790000000001</v>
          </cell>
          <cell r="AJ52">
            <v>10.382171</v>
          </cell>
          <cell r="AK52">
            <v>8.7276139999999991</v>
          </cell>
          <cell r="AL52">
            <v>11.232219000000001</v>
          </cell>
          <cell r="AM52">
            <v>14.912726000000001</v>
          </cell>
          <cell r="AN52">
            <v>127.384275</v>
          </cell>
          <cell r="AO52">
            <v>143.14338166714285</v>
          </cell>
          <cell r="AP52">
            <v>10.566722</v>
          </cell>
          <cell r="AQ52">
            <v>10.767104</v>
          </cell>
          <cell r="AR52">
            <v>10.832655000000001</v>
          </cell>
          <cell r="AS52">
            <v>10.870846999999999</v>
          </cell>
          <cell r="AT52">
            <v>10.402512999999999</v>
          </cell>
          <cell r="AU52">
            <v>10.502156000000001</v>
          </cell>
          <cell r="AV52">
            <v>10.302763000000001</v>
          </cell>
          <cell r="AW52">
            <v>11.546829999999998</v>
          </cell>
          <cell r="AX52">
            <v>12.470830000000001</v>
          </cell>
          <cell r="AY52">
            <v>10.545522999999999</v>
          </cell>
          <cell r="AZ52">
            <v>0</v>
          </cell>
          <cell r="BA52">
            <v>0</v>
          </cell>
          <cell r="BB52">
            <v>108.80794299999999</v>
          </cell>
          <cell r="BC52">
            <v>0</v>
          </cell>
          <cell r="BD52">
            <v>0</v>
          </cell>
          <cell r="BE52">
            <v>0</v>
          </cell>
          <cell r="BF52">
            <v>0</v>
          </cell>
          <cell r="BG52">
            <v>12.189345166666673</v>
          </cell>
          <cell r="BH52">
            <v>12.189345166666673</v>
          </cell>
          <cell r="BI52">
            <v>12.189345166666673</v>
          </cell>
          <cell r="BJ52">
            <v>12.189345166666673</v>
          </cell>
          <cell r="BK52">
            <v>12.189345166666673</v>
          </cell>
          <cell r="BL52">
            <v>12.189345166666673</v>
          </cell>
          <cell r="BM52">
            <v>12.189345166666673</v>
          </cell>
          <cell r="BN52">
            <v>12.189345166666673</v>
          </cell>
          <cell r="BO52">
            <v>2.0720499999981712E-2</v>
          </cell>
          <cell r="BP52">
            <v>97.535481833333364</v>
          </cell>
          <cell r="BQ52">
            <v>12.189345166666669</v>
          </cell>
          <cell r="BR52">
            <v>12.189345166666673</v>
          </cell>
          <cell r="BS52">
            <v>12.189345166666673</v>
          </cell>
          <cell r="BT52">
            <v>12.189345166666673</v>
          </cell>
          <cell r="BU52">
            <v>12.189345136575691</v>
          </cell>
          <cell r="BV52">
            <v>12.189345136575691</v>
          </cell>
          <cell r="BW52">
            <v>12.189345136575692</v>
          </cell>
          <cell r="BX52">
            <v>12.189345136575692</v>
          </cell>
          <cell r="BY52">
            <v>12.18934511166667</v>
          </cell>
          <cell r="BZ52">
            <v>11.917162080000001</v>
          </cell>
          <cell r="CA52">
            <v>11.917161650000001</v>
          </cell>
          <cell r="CB52">
            <v>11.917161320000002</v>
          </cell>
          <cell r="CC52">
            <v>145.45559137463613</v>
          </cell>
          <cell r="CD52">
            <v>116.011133</v>
          </cell>
          <cell r="CE52">
            <v>146.27214200000006</v>
          </cell>
          <cell r="CF52">
            <v>151.39166697000002</v>
          </cell>
          <cell r="CG52">
            <v>156.69037531395003</v>
          </cell>
          <cell r="CH52">
            <v>162.1745384499383</v>
          </cell>
          <cell r="CI52">
            <v>167.85064729568612</v>
          </cell>
          <cell r="CJ52">
            <v>173.72541995103509</v>
          </cell>
        </row>
        <row r="53">
          <cell r="A53" t="str">
            <v>GC CSO 01100</v>
          </cell>
          <cell r="C53" t="str">
            <v>Publicidad</v>
          </cell>
          <cell r="E53">
            <v>53.049365000000002</v>
          </cell>
          <cell r="F53">
            <v>78.463376999999994</v>
          </cell>
          <cell r="G53">
            <v>81.837643</v>
          </cell>
          <cell r="H53">
            <v>9.6904680000000027</v>
          </cell>
          <cell r="I53">
            <v>35.691896999999997</v>
          </cell>
          <cell r="J53">
            <v>46.270953999999996</v>
          </cell>
          <cell r="K53">
            <v>21.603298999999996</v>
          </cell>
          <cell r="L53">
            <v>24.686664</v>
          </cell>
          <cell r="M53">
            <v>29.355056000000001</v>
          </cell>
          <cell r="N53">
            <v>29.029410000000006</v>
          </cell>
          <cell r="O53">
            <v>3.1</v>
          </cell>
          <cell r="P53">
            <v>3.1258330000000001</v>
          </cell>
          <cell r="Q53">
            <v>3.1158329999999999</v>
          </cell>
          <cell r="R53">
            <v>3.0523959999999999</v>
          </cell>
          <cell r="S53">
            <v>3.299013</v>
          </cell>
          <cell r="T53">
            <v>3.2876859999999999</v>
          </cell>
          <cell r="U53">
            <v>3.0726990000000001</v>
          </cell>
          <cell r="V53">
            <v>3.233546</v>
          </cell>
          <cell r="W53">
            <v>5.437443</v>
          </cell>
          <cell r="X53">
            <v>1.3101100000000001</v>
          </cell>
          <cell r="Y53">
            <v>2.7892060000000001</v>
          </cell>
          <cell r="Z53">
            <v>3.1652659999999999</v>
          </cell>
          <cell r="AA53">
            <v>37.989031000000004</v>
          </cell>
          <cell r="AB53">
            <v>3.1</v>
          </cell>
          <cell r="AC53">
            <v>2.908061</v>
          </cell>
          <cell r="AD53">
            <v>3.098722</v>
          </cell>
          <cell r="AE53">
            <v>3.0753789999999999</v>
          </cell>
          <cell r="AF53">
            <v>3.083904</v>
          </cell>
          <cell r="AG53">
            <v>3.2282660000000001</v>
          </cell>
          <cell r="AH53">
            <v>3.2909600000000001</v>
          </cell>
          <cell r="AI53">
            <v>3.3706209999999999</v>
          </cell>
          <cell r="AJ53">
            <v>3.2062930000000001</v>
          </cell>
          <cell r="AK53">
            <v>3.2022930000000001</v>
          </cell>
          <cell r="AL53">
            <v>4.9037179999999996</v>
          </cell>
          <cell r="AM53">
            <v>0.82844700000000004</v>
          </cell>
          <cell r="AN53">
            <v>37.296663999999993</v>
          </cell>
          <cell r="AO53">
            <v>38.54999999999999</v>
          </cell>
          <cell r="AP53">
            <v>3.2083330000000001</v>
          </cell>
          <cell r="AQ53">
            <v>3.5379170000000002</v>
          </cell>
          <cell r="AR53">
            <v>3.252586</v>
          </cell>
          <cell r="AS53">
            <v>3.4203229999999998</v>
          </cell>
          <cell r="AT53">
            <v>3.3315000000000001</v>
          </cell>
          <cell r="AU53">
            <v>3.0314999999999999</v>
          </cell>
          <cell r="AV53">
            <v>3.6215000000000002</v>
          </cell>
          <cell r="AW53">
            <v>3.5314999999999999</v>
          </cell>
          <cell r="AX53">
            <v>3.4215</v>
          </cell>
          <cell r="AY53">
            <v>3.3474879999999998</v>
          </cell>
          <cell r="BB53">
            <v>33.704146999999999</v>
          </cell>
          <cell r="BG53">
            <v>4.1666666666666661</v>
          </cell>
          <cell r="BH53">
            <v>4.1666666666666661</v>
          </cell>
          <cell r="BI53">
            <v>4.1666666666666661</v>
          </cell>
          <cell r="BJ53">
            <v>4.1666666666666661</v>
          </cell>
          <cell r="BK53">
            <v>4.1666666666666661</v>
          </cell>
          <cell r="BL53">
            <v>4.1666666666666661</v>
          </cell>
          <cell r="BM53">
            <v>4.1666666666666661</v>
          </cell>
          <cell r="BN53">
            <v>4.1666666666666661</v>
          </cell>
          <cell r="BO53">
            <v>-0.47818050000000767</v>
          </cell>
          <cell r="BP53">
            <v>32.855152833333314</v>
          </cell>
          <cell r="BQ53">
            <v>4.1666666666666661</v>
          </cell>
          <cell r="BR53">
            <v>4.1666666666666661</v>
          </cell>
          <cell r="BS53">
            <v>4.1666666666666661</v>
          </cell>
          <cell r="BT53">
            <v>4.1666666666666661</v>
          </cell>
          <cell r="BU53">
            <v>4.1666666666666661</v>
          </cell>
          <cell r="BV53">
            <v>4.1666666666666661</v>
          </cell>
          <cell r="BW53">
            <v>4.1666666666666661</v>
          </cell>
          <cell r="BX53">
            <v>4.1666666666666661</v>
          </cell>
          <cell r="BY53">
            <v>4.1666666666666661</v>
          </cell>
          <cell r="BZ53">
            <v>4.1666666666666661</v>
          </cell>
          <cell r="CA53">
            <v>4.1666666666666661</v>
          </cell>
          <cell r="CB53">
            <v>4.1666666666666661</v>
          </cell>
          <cell r="CC53">
            <v>49.999999999999979</v>
          </cell>
          <cell r="CD53">
            <v>70.233707079999988</v>
          </cell>
          <cell r="CE53">
            <v>49.999999999999979</v>
          </cell>
          <cell r="CF53">
            <v>51.749999999999972</v>
          </cell>
          <cell r="CG53">
            <v>53.561249999999966</v>
          </cell>
          <cell r="CH53">
            <v>55.435893749999963</v>
          </cell>
          <cell r="CI53">
            <v>57.376150031249956</v>
          </cell>
          <cell r="CJ53">
            <v>59.384315282343699</v>
          </cell>
        </row>
        <row r="54">
          <cell r="A54" t="str">
            <v>GC CSO 01200</v>
          </cell>
          <cell r="C54" t="str">
            <v>Impresiones, suscripciones y correo</v>
          </cell>
          <cell r="E54">
            <v>7.5918959999999993</v>
          </cell>
          <cell r="F54">
            <v>9.4763199999999994</v>
          </cell>
          <cell r="G54">
            <v>6.5702660000000002</v>
          </cell>
          <cell r="H54">
            <v>3.1279780000000001</v>
          </cell>
          <cell r="I54">
            <v>3.9413499999999999</v>
          </cell>
          <cell r="J54">
            <v>5.0489230000000003</v>
          </cell>
          <cell r="K54">
            <v>7.0467420000000009</v>
          </cell>
          <cell r="L54">
            <v>10.16358</v>
          </cell>
          <cell r="M54">
            <v>8.2093969999999992</v>
          </cell>
          <cell r="N54">
            <v>8.5553420000000013</v>
          </cell>
          <cell r="O54">
            <v>0.5</v>
          </cell>
          <cell r="P54">
            <v>0.46282099999999998</v>
          </cell>
          <cell r="Q54">
            <v>0.76231400000000005</v>
          </cell>
          <cell r="R54">
            <v>0.90688600000000008</v>
          </cell>
          <cell r="S54">
            <v>1.1027089999999999</v>
          </cell>
          <cell r="T54">
            <v>0.54316200000000003</v>
          </cell>
          <cell r="U54">
            <v>0.96344399999999997</v>
          </cell>
          <cell r="V54">
            <v>0.95474400000000004</v>
          </cell>
          <cell r="W54">
            <v>0.78578199999999998</v>
          </cell>
          <cell r="X54">
            <v>1.5103769999999999</v>
          </cell>
          <cell r="Y54">
            <v>0.75699499999999997</v>
          </cell>
          <cell r="Z54">
            <v>0.45320900000000003</v>
          </cell>
          <cell r="AA54">
            <v>9.7024429999999988</v>
          </cell>
          <cell r="AB54">
            <v>0.92999999999999994</v>
          </cell>
          <cell r="AC54">
            <v>0.67783099999999996</v>
          </cell>
          <cell r="AD54">
            <v>6.9240999999999997E-2</v>
          </cell>
          <cell r="AE54">
            <v>1.18988</v>
          </cell>
          <cell r="AF54">
            <v>0.58550599999999997</v>
          </cell>
          <cell r="AG54">
            <v>1.0614240000000001</v>
          </cell>
          <cell r="AH54">
            <v>0.86729999999999996</v>
          </cell>
          <cell r="AI54">
            <v>1.120357</v>
          </cell>
          <cell r="AJ54">
            <v>1.062608</v>
          </cell>
          <cell r="AK54">
            <v>0.29350700000000007</v>
          </cell>
          <cell r="AL54">
            <v>1.5355749999999999</v>
          </cell>
          <cell r="AM54">
            <v>0.55886599999999997</v>
          </cell>
          <cell r="AN54">
            <v>9.9520950000000017</v>
          </cell>
          <cell r="AO54">
            <v>10.737786999999999</v>
          </cell>
          <cell r="AP54">
            <v>0.82621599999999995</v>
          </cell>
          <cell r="AQ54">
            <v>0.188332</v>
          </cell>
          <cell r="AR54">
            <v>0.60491899999999998</v>
          </cell>
          <cell r="AS54">
            <v>1.037601</v>
          </cell>
          <cell r="AT54">
            <v>0.25559300000000001</v>
          </cell>
          <cell r="AU54">
            <v>1.6049960000000001</v>
          </cell>
          <cell r="AV54">
            <v>0.9020990000000001</v>
          </cell>
          <cell r="AW54">
            <v>1.2446269999999999</v>
          </cell>
          <cell r="AX54">
            <v>1.2378659999999999</v>
          </cell>
          <cell r="AY54">
            <v>0.91771800000000003</v>
          </cell>
          <cell r="BB54">
            <v>8.8199670000000001</v>
          </cell>
          <cell r="BG54">
            <v>1.1615489166666664</v>
          </cell>
          <cell r="BH54">
            <v>1.1615489166666664</v>
          </cell>
          <cell r="BI54">
            <v>1.1615489166666664</v>
          </cell>
          <cell r="BJ54">
            <v>1.1615489166666664</v>
          </cell>
          <cell r="BK54">
            <v>1.1615489166666664</v>
          </cell>
          <cell r="BL54">
            <v>1.1615489166666664</v>
          </cell>
          <cell r="BM54">
            <v>1.1615489166666664</v>
          </cell>
          <cell r="BN54">
            <v>1.1615489166666664</v>
          </cell>
          <cell r="BP54">
            <v>9.2923913333333292</v>
          </cell>
          <cell r="BQ54">
            <v>1.1615489166666664</v>
          </cell>
          <cell r="BR54">
            <v>1.1615489166666664</v>
          </cell>
          <cell r="BS54">
            <v>1.1615489166666664</v>
          </cell>
          <cell r="BT54">
            <v>1.1615489166666664</v>
          </cell>
          <cell r="BU54">
            <v>1.1615489166666664</v>
          </cell>
          <cell r="BV54">
            <v>1.1615489166666664</v>
          </cell>
          <cell r="BW54">
            <v>1.1615489166666664</v>
          </cell>
          <cell r="BX54">
            <v>1.1615489166666664</v>
          </cell>
          <cell r="BY54">
            <v>1.1615489166666664</v>
          </cell>
          <cell r="BZ54">
            <v>0.46688225</v>
          </cell>
          <cell r="CA54">
            <v>0.46688225</v>
          </cell>
          <cell r="CB54">
            <v>0.46688225</v>
          </cell>
          <cell r="CC54">
            <v>11.854586999999993</v>
          </cell>
          <cell r="CE54">
            <v>13.938586999999993</v>
          </cell>
          <cell r="CF54">
            <v>14.426437544999992</v>
          </cell>
          <cell r="CG54">
            <v>14.931362859074991</v>
          </cell>
          <cell r="CH54">
            <v>15.453960559142613</v>
          </cell>
          <cell r="CI54">
            <v>15.994849178712604</v>
          </cell>
          <cell r="CJ54">
            <v>16.554668899967545</v>
          </cell>
        </row>
        <row r="55">
          <cell r="A55" t="str">
            <v>GC CSO 01300</v>
          </cell>
          <cell r="C55" t="str">
            <v>Brindis y comedores</v>
          </cell>
          <cell r="E55">
            <v>3.6358180000000004</v>
          </cell>
          <cell r="F55">
            <v>3.3415530000000002</v>
          </cell>
          <cell r="G55">
            <v>3.350905</v>
          </cell>
          <cell r="H55">
            <v>3.7339839999999995</v>
          </cell>
          <cell r="I55">
            <v>4.1553520000000006</v>
          </cell>
          <cell r="J55">
            <v>5.3476750000000006</v>
          </cell>
          <cell r="K55">
            <v>6.7781408799999996</v>
          </cell>
          <cell r="L55">
            <v>6.9735620000000003</v>
          </cell>
          <cell r="M55">
            <v>6.1836039999999999</v>
          </cell>
          <cell r="N55">
            <v>5.7292319999999997</v>
          </cell>
          <cell r="O55">
            <v>0.43741000000000002</v>
          </cell>
          <cell r="P55">
            <v>0.45910500000000004</v>
          </cell>
          <cell r="Q55">
            <v>0.45379900000000001</v>
          </cell>
          <cell r="R55">
            <v>0.31429800000000002</v>
          </cell>
          <cell r="S55">
            <v>0.26797100000000001</v>
          </cell>
          <cell r="T55">
            <v>0.80407600000000001</v>
          </cell>
          <cell r="U55">
            <v>0.31429599999999996</v>
          </cell>
          <cell r="V55">
            <v>0.55225499999999994</v>
          </cell>
          <cell r="W55">
            <v>0.35889500000000002</v>
          </cell>
          <cell r="X55">
            <v>0.61211700000000002</v>
          </cell>
          <cell r="Y55">
            <v>1.00186</v>
          </cell>
          <cell r="Z55">
            <v>0.36429100000000003</v>
          </cell>
          <cell r="AA55">
            <v>5.9403729999999992</v>
          </cell>
          <cell r="AB55">
            <v>0.432668</v>
          </cell>
          <cell r="AC55">
            <v>0.17030000000000001</v>
          </cell>
          <cell r="AD55">
            <v>0.28137200000000001</v>
          </cell>
          <cell r="AE55">
            <v>0.24102899999999999</v>
          </cell>
          <cell r="AF55">
            <v>0.264575</v>
          </cell>
          <cell r="AG55">
            <v>0.42125299999999999</v>
          </cell>
          <cell r="AH55">
            <v>0.457951</v>
          </cell>
          <cell r="AI55">
            <v>0.41489100000000001</v>
          </cell>
          <cell r="AJ55">
            <v>0.62178500000000003</v>
          </cell>
          <cell r="AK55">
            <v>0.73009100000000005</v>
          </cell>
          <cell r="AL55">
            <v>0.32356300000000005</v>
          </cell>
          <cell r="AM55">
            <v>1.6490999999999998</v>
          </cell>
          <cell r="AN55">
            <v>6.008578</v>
          </cell>
          <cell r="AO55">
            <v>6.5785484666666676</v>
          </cell>
          <cell r="AP55">
            <v>0.49761500000000003</v>
          </cell>
          <cell r="AQ55">
            <v>0.26171699999999998</v>
          </cell>
          <cell r="AR55">
            <v>0.188225</v>
          </cell>
          <cell r="AS55">
            <v>0.30591499999999999</v>
          </cell>
          <cell r="AT55">
            <v>0.29010900000000001</v>
          </cell>
          <cell r="AU55">
            <v>0.318689</v>
          </cell>
          <cell r="AV55">
            <v>0.32430199999999998</v>
          </cell>
          <cell r="AW55">
            <v>0.383019</v>
          </cell>
          <cell r="AX55">
            <v>0.20544799999999999</v>
          </cell>
          <cell r="AY55">
            <v>0.16856699999999999</v>
          </cell>
          <cell r="BB55">
            <v>2.9436059999999999</v>
          </cell>
          <cell r="BG55">
            <v>0.53707091666666662</v>
          </cell>
          <cell r="BH55">
            <v>0.53707091666666662</v>
          </cell>
          <cell r="BI55">
            <v>0.53707091666666662</v>
          </cell>
          <cell r="BJ55">
            <v>0.53707091666666662</v>
          </cell>
          <cell r="BK55">
            <v>0.53707091666666662</v>
          </cell>
          <cell r="BL55">
            <v>0.53707091666666662</v>
          </cell>
          <cell r="BM55">
            <v>0.53707091666666662</v>
          </cell>
          <cell r="BN55">
            <v>0.53707091666666662</v>
          </cell>
          <cell r="BP55">
            <v>4.296567333333333</v>
          </cell>
          <cell r="BQ55">
            <v>0.53707091666666662</v>
          </cell>
          <cell r="BR55">
            <v>0.53707091666666662</v>
          </cell>
          <cell r="BS55">
            <v>0.53707091666666662</v>
          </cell>
          <cell r="BT55">
            <v>0.53707091666666662</v>
          </cell>
          <cell r="BU55">
            <v>0.53707091666666662</v>
          </cell>
          <cell r="BV55">
            <v>0.53707091666666662</v>
          </cell>
          <cell r="BW55">
            <v>0.53707091666666662</v>
          </cell>
          <cell r="BX55">
            <v>0.53707091666666662</v>
          </cell>
          <cell r="BY55">
            <v>-0.18292908333333333</v>
          </cell>
          <cell r="BZ55">
            <v>-0.18292908333333333</v>
          </cell>
          <cell r="CA55">
            <v>-0.18292908333333333</v>
          </cell>
          <cell r="CB55">
            <v>-0.18292908333333333</v>
          </cell>
          <cell r="CC55">
            <v>3.5648509999999995</v>
          </cell>
          <cell r="CE55">
            <v>6.4448510000000008</v>
          </cell>
          <cell r="CF55">
            <v>6.6704207850000001</v>
          </cell>
          <cell r="CG55">
            <v>6.903885512475</v>
          </cell>
          <cell r="CH55">
            <v>7.1455215054116241</v>
          </cell>
          <cell r="CI55">
            <v>7.3956147581010301</v>
          </cell>
          <cell r="CJ55">
            <v>7.6544612746345653</v>
          </cell>
        </row>
        <row r="56">
          <cell r="A56" t="str">
            <v>GC CSO 01400</v>
          </cell>
          <cell r="C56" t="str">
            <v>Eventos promocionales</v>
          </cell>
          <cell r="E56">
            <v>3.4133</v>
          </cell>
          <cell r="F56">
            <v>4.7767429999999997</v>
          </cell>
          <cell r="G56">
            <v>6.6281200000000018</v>
          </cell>
          <cell r="H56">
            <v>12.53848434</v>
          </cell>
          <cell r="I56">
            <v>12.532567</v>
          </cell>
          <cell r="J56">
            <v>14.925032999999999</v>
          </cell>
          <cell r="K56">
            <v>15.881670360000001</v>
          </cell>
          <cell r="L56">
            <v>19.194669999999999</v>
          </cell>
          <cell r="M56">
            <v>13.508714000000001</v>
          </cell>
          <cell r="N56">
            <v>7.3883709999999994</v>
          </cell>
          <cell r="O56">
            <v>0.78599300000000005</v>
          </cell>
          <cell r="P56">
            <v>0.66842299999999999</v>
          </cell>
          <cell r="Q56">
            <v>0.66491699999999998</v>
          </cell>
          <cell r="R56">
            <v>0.78429599999999999</v>
          </cell>
          <cell r="S56">
            <v>0.66558099999999998</v>
          </cell>
          <cell r="T56">
            <v>0.82320800000000005</v>
          </cell>
          <cell r="U56">
            <v>0.74942600000000004</v>
          </cell>
          <cell r="V56">
            <v>0.25972400000000001</v>
          </cell>
          <cell r="W56">
            <v>2.6533000000000001E-2</v>
          </cell>
          <cell r="X56">
            <v>1.489058</v>
          </cell>
          <cell r="Y56">
            <v>0.69564999999999999</v>
          </cell>
          <cell r="Z56">
            <v>0.91586500000000004</v>
          </cell>
          <cell r="AA56">
            <v>8.5286739999999988</v>
          </cell>
          <cell r="AB56">
            <v>0.8</v>
          </cell>
          <cell r="AC56">
            <v>0.77648600000000001</v>
          </cell>
          <cell r="AD56">
            <v>0.35374800000000001</v>
          </cell>
          <cell r="AE56">
            <v>0.199105</v>
          </cell>
          <cell r="AF56">
            <v>0.56207300000000004</v>
          </cell>
          <cell r="AG56">
            <v>0.90206399999999998</v>
          </cell>
          <cell r="AH56">
            <v>1.206351</v>
          </cell>
          <cell r="AI56">
            <v>0.85580000000000001</v>
          </cell>
          <cell r="AJ56">
            <v>0.70395300000000005</v>
          </cell>
          <cell r="AK56">
            <v>0.51718299999999995</v>
          </cell>
          <cell r="AL56">
            <v>3.3982999999999999E-2</v>
          </cell>
          <cell r="AM56">
            <v>-0.93047583</v>
          </cell>
          <cell r="AN56">
            <v>5.9802701700000007</v>
          </cell>
          <cell r="AO56">
            <v>9.1735999999999986</v>
          </cell>
          <cell r="AP56">
            <v>0.5</v>
          </cell>
          <cell r="AQ56">
            <v>1.1187940000000001</v>
          </cell>
          <cell r="AR56">
            <v>0.90076100000000003</v>
          </cell>
          <cell r="AS56">
            <v>0.29756500000000002</v>
          </cell>
          <cell r="AT56">
            <v>1.013792</v>
          </cell>
          <cell r="AU56">
            <v>2.5940999999999999E-2</v>
          </cell>
          <cell r="AV56">
            <v>4.607E-3</v>
          </cell>
          <cell r="AW56">
            <v>1.3779600000000001</v>
          </cell>
          <cell r="AX56">
            <v>1.4451769999999999</v>
          </cell>
          <cell r="AY56">
            <v>1.7989139999999999</v>
          </cell>
          <cell r="BB56">
            <v>8.483511</v>
          </cell>
          <cell r="BG56">
            <v>0.81446666666666667</v>
          </cell>
          <cell r="BH56">
            <v>0.81446666666666667</v>
          </cell>
          <cell r="BI56">
            <v>0.81446666666666667</v>
          </cell>
          <cell r="BJ56">
            <v>0.81446666666666667</v>
          </cell>
          <cell r="BK56">
            <v>0.81446666666666667</v>
          </cell>
          <cell r="BL56">
            <v>0.81446666666666667</v>
          </cell>
          <cell r="BM56">
            <v>0.81446666666666667</v>
          </cell>
          <cell r="BN56">
            <v>0.81446666666666667</v>
          </cell>
          <cell r="BP56">
            <v>6.5157333333333316</v>
          </cell>
          <cell r="BQ56">
            <v>0.81446666666666667</v>
          </cell>
          <cell r="BR56">
            <v>0.81446666666666667</v>
          </cell>
          <cell r="BS56">
            <v>0.81446666666666667</v>
          </cell>
          <cell r="BT56">
            <v>0.81446666666666667</v>
          </cell>
          <cell r="BU56">
            <v>0.81446666666666667</v>
          </cell>
          <cell r="BV56">
            <v>0.81446666666666667</v>
          </cell>
          <cell r="BW56">
            <v>0.81446666666666667</v>
          </cell>
          <cell r="BX56">
            <v>0.81446666666666667</v>
          </cell>
          <cell r="BY56">
            <v>0.81446666666666667</v>
          </cell>
          <cell r="BZ56">
            <v>1.50913345</v>
          </cell>
          <cell r="CA56">
            <v>1.50913345</v>
          </cell>
          <cell r="CB56">
            <v>1.5091331000000001</v>
          </cell>
          <cell r="CC56">
            <v>11.857599999999998</v>
          </cell>
          <cell r="CE56">
            <v>9.7735999999999965</v>
          </cell>
          <cell r="CF56">
            <v>10.115675999999995</v>
          </cell>
          <cell r="CG56">
            <v>10.469724659999994</v>
          </cell>
          <cell r="CH56">
            <v>10.836165023099992</v>
          </cell>
          <cell r="CI56">
            <v>11.215430798908491</v>
          </cell>
          <cell r="CJ56">
            <v>11.607970876870287</v>
          </cell>
        </row>
        <row r="57">
          <cell r="A57" t="str">
            <v>GC CSO 01000</v>
          </cell>
          <cell r="C57" t="str">
            <v>Comunicación Social</v>
          </cell>
          <cell r="D57">
            <v>0</v>
          </cell>
          <cell r="E57">
            <v>67.690379000000007</v>
          </cell>
          <cell r="F57">
            <v>96.057992999999996</v>
          </cell>
          <cell r="G57">
            <v>98.386933999999997</v>
          </cell>
          <cell r="H57">
            <v>29.090914340000001</v>
          </cell>
          <cell r="I57">
            <v>56.321165999999998</v>
          </cell>
          <cell r="J57">
            <v>71.592585</v>
          </cell>
          <cell r="K57">
            <v>51.309852239999998</v>
          </cell>
          <cell r="L57">
            <v>61.018476000000007</v>
          </cell>
          <cell r="M57">
            <v>57.256771000000001</v>
          </cell>
          <cell r="N57">
            <v>50.702355000000004</v>
          </cell>
          <cell r="O57">
            <v>4.8234030000000008</v>
          </cell>
          <cell r="P57">
            <v>4.7161819999999999</v>
          </cell>
          <cell r="Q57">
            <v>4.9968629999999994</v>
          </cell>
          <cell r="R57">
            <v>5.0578760000000003</v>
          </cell>
          <cell r="S57">
            <v>5.3352740000000001</v>
          </cell>
          <cell r="T57">
            <v>5.458132</v>
          </cell>
          <cell r="U57">
            <v>5.0998649999999994</v>
          </cell>
          <cell r="V57">
            <v>5.0002690000000003</v>
          </cell>
          <cell r="W57">
            <v>6.6086530000000003</v>
          </cell>
          <cell r="X57">
            <v>4.9216619999999995</v>
          </cell>
          <cell r="Y57">
            <v>5.2437109999999993</v>
          </cell>
          <cell r="Z57">
            <v>4.898631</v>
          </cell>
          <cell r="AA57">
            <v>62.160521000000003</v>
          </cell>
          <cell r="AB57">
            <v>5.2626679999999997</v>
          </cell>
          <cell r="AC57">
            <v>4.5326779999999998</v>
          </cell>
          <cell r="AD57">
            <v>3.803083</v>
          </cell>
          <cell r="AE57">
            <v>4.7053930000000008</v>
          </cell>
          <cell r="AF57">
            <v>4.4960579999999997</v>
          </cell>
          <cell r="AG57">
            <v>5.6130070000000005</v>
          </cell>
          <cell r="AH57">
            <v>5.8225619999999996</v>
          </cell>
          <cell r="AI57">
            <v>5.7616690000000004</v>
          </cell>
          <cell r="AJ57">
            <v>5.5946389999999999</v>
          </cell>
          <cell r="AK57">
            <v>4.743074</v>
          </cell>
          <cell r="AL57">
            <v>6.7968389999999994</v>
          </cell>
          <cell r="AM57">
            <v>2.1059371699999998</v>
          </cell>
          <cell r="AN57">
            <v>59.23760716999999</v>
          </cell>
          <cell r="AO57">
            <v>65.039935466666648</v>
          </cell>
          <cell r="AP57">
            <v>5.0321639999999999</v>
          </cell>
          <cell r="AQ57">
            <v>5.1067600000000004</v>
          </cell>
          <cell r="AR57">
            <v>4.946491</v>
          </cell>
          <cell r="AS57">
            <v>5.0614039999999996</v>
          </cell>
          <cell r="AT57">
            <v>4.890994000000001</v>
          </cell>
          <cell r="AU57">
            <v>4.9811260000000006</v>
          </cell>
          <cell r="AV57">
            <v>4.8525080000000003</v>
          </cell>
          <cell r="AW57">
            <v>6.5371059999999996</v>
          </cell>
          <cell r="AX57">
            <v>6.3099910000000001</v>
          </cell>
          <cell r="AY57">
            <v>6.2326870000000003</v>
          </cell>
          <cell r="AZ57">
            <v>0</v>
          </cell>
          <cell r="BA57">
            <v>0</v>
          </cell>
          <cell r="BB57">
            <v>53.951231</v>
          </cell>
          <cell r="BC57">
            <v>0</v>
          </cell>
          <cell r="BD57">
            <v>0</v>
          </cell>
          <cell r="BE57">
            <v>0</v>
          </cell>
          <cell r="BF57">
            <v>0</v>
          </cell>
          <cell r="BG57">
            <v>6.6797531666666661</v>
          </cell>
          <cell r="BH57">
            <v>6.6797531666666661</v>
          </cell>
          <cell r="BI57">
            <v>6.6797531666666661</v>
          </cell>
          <cell r="BJ57">
            <v>6.6797531666666661</v>
          </cell>
          <cell r="BK57">
            <v>6.6797531666666661</v>
          </cell>
          <cell r="BL57">
            <v>6.6797531666666661</v>
          </cell>
          <cell r="BM57">
            <v>6.6797531666666661</v>
          </cell>
          <cell r="BN57">
            <v>6.6797531666666661</v>
          </cell>
          <cell r="BO57">
            <v>-0.47818050000000767</v>
          </cell>
          <cell r="BP57">
            <v>52.959844833333307</v>
          </cell>
          <cell r="BQ57">
            <v>6.6797531666666661</v>
          </cell>
          <cell r="BR57">
            <v>6.6797531666666661</v>
          </cell>
          <cell r="BS57">
            <v>6.6797531666666661</v>
          </cell>
          <cell r="BT57">
            <v>6.6797531666666661</v>
          </cell>
          <cell r="BU57">
            <v>6.6797531666666661</v>
          </cell>
          <cell r="BV57">
            <v>6.6797531666666661</v>
          </cell>
          <cell r="BW57">
            <v>6.6797531666666661</v>
          </cell>
          <cell r="BX57">
            <v>6.6797531666666661</v>
          </cell>
          <cell r="BY57">
            <v>5.9597531666666654</v>
          </cell>
          <cell r="BZ57">
            <v>5.9597532833333329</v>
          </cell>
          <cell r="CA57">
            <v>5.9597532833333329</v>
          </cell>
          <cell r="CB57">
            <v>5.9597529333333323</v>
          </cell>
          <cell r="CC57">
            <v>77.277037999999976</v>
          </cell>
          <cell r="CD57">
            <v>70.233707079999988</v>
          </cell>
          <cell r="CE57">
            <v>80.157037999999972</v>
          </cell>
          <cell r="CF57">
            <v>82.962534329999968</v>
          </cell>
          <cell r="CG57">
            <v>85.86622303154995</v>
          </cell>
          <cell r="CH57">
            <v>88.871540837654194</v>
          </cell>
          <cell r="CI57">
            <v>91.982044766972081</v>
          </cell>
          <cell r="CJ57">
            <v>95.201416333816098</v>
          </cell>
        </row>
        <row r="58">
          <cell r="A58" t="str">
            <v>GC CON 01100</v>
          </cell>
          <cell r="C58" t="str">
            <v>Abogados</v>
          </cell>
          <cell r="E58">
            <v>18.120557999999996</v>
          </cell>
          <cell r="F58">
            <v>16.347350000000002</v>
          </cell>
          <cell r="G58">
            <v>17.2</v>
          </cell>
          <cell r="H58">
            <v>10.155133400000004</v>
          </cell>
          <cell r="I58">
            <v>5.2909370000000031</v>
          </cell>
          <cell r="J58">
            <v>6.0782028999999955</v>
          </cell>
          <cell r="K58">
            <v>6.6190996900000023</v>
          </cell>
          <cell r="L58">
            <v>4.6879629200000004</v>
          </cell>
          <cell r="M58">
            <v>6.4621217699999995</v>
          </cell>
          <cell r="N58">
            <v>6.9381992299999995</v>
          </cell>
          <cell r="O58">
            <v>0.2</v>
          </cell>
          <cell r="P58">
            <v>0.60281799999999996</v>
          </cell>
          <cell r="Q58">
            <v>0.24557124</v>
          </cell>
          <cell r="R58">
            <v>0.321857</v>
          </cell>
          <cell r="S58">
            <v>0.12185712</v>
          </cell>
          <cell r="T58">
            <v>0.47685711999999997</v>
          </cell>
          <cell r="U58">
            <v>0.59185712000000001</v>
          </cell>
          <cell r="V58">
            <v>1.0791360000000001</v>
          </cell>
          <cell r="W58">
            <v>0.30685711999999998</v>
          </cell>
          <cell r="X58">
            <v>1.88536145</v>
          </cell>
          <cell r="Y58">
            <v>0.54371424000000002</v>
          </cell>
          <cell r="Z58">
            <v>2.3413937000000002</v>
          </cell>
          <cell r="AA58">
            <v>8.7172801100000008</v>
          </cell>
          <cell r="AB58">
            <v>0.56154300000000001</v>
          </cell>
          <cell r="AC58">
            <v>0</v>
          </cell>
          <cell r="AD58">
            <v>0.63748941000000003</v>
          </cell>
          <cell r="AE58">
            <v>0.25690172999999999</v>
          </cell>
          <cell r="AF58">
            <v>0.15554299999999999</v>
          </cell>
          <cell r="AG58">
            <v>0.51050784999999999</v>
          </cell>
          <cell r="AH58">
            <v>0.56504281999999995</v>
          </cell>
          <cell r="AI58">
            <v>0.41500640999999999</v>
          </cell>
          <cell r="AJ58">
            <v>1.5775490000000001</v>
          </cell>
          <cell r="AK58">
            <v>0.28674781999999999</v>
          </cell>
          <cell r="AL58">
            <v>0.31958564</v>
          </cell>
          <cell r="AM58">
            <v>0.98063599999999995</v>
          </cell>
          <cell r="AN58">
            <v>6.2665526799999993</v>
          </cell>
          <cell r="AO58">
            <v>24.083688989999995</v>
          </cell>
          <cell r="AP58">
            <v>0.63</v>
          </cell>
          <cell r="AQ58">
            <v>1.32</v>
          </cell>
          <cell r="AR58">
            <v>7.4999999999999997E-2</v>
          </cell>
          <cell r="AS58">
            <v>0.49508563999999999</v>
          </cell>
          <cell r="AT58">
            <v>2.2499999999999999E-2</v>
          </cell>
          <cell r="AU58">
            <v>0.257496</v>
          </cell>
          <cell r="AV58">
            <v>0.13754282000000001</v>
          </cell>
          <cell r="AW58">
            <v>4.9095250000000004</v>
          </cell>
          <cell r="AX58">
            <v>0.46720064</v>
          </cell>
          <cell r="AY58">
            <v>-0.09</v>
          </cell>
          <cell r="BB58">
            <v>8.2243501000000006</v>
          </cell>
          <cell r="BG58">
            <v>2.9166666666666665</v>
          </cell>
          <cell r="BH58">
            <v>2.9166666666666665</v>
          </cell>
          <cell r="BI58">
            <v>2.9166666666666665</v>
          </cell>
          <cell r="BJ58">
            <v>2.9166666666666665</v>
          </cell>
          <cell r="BK58">
            <v>2.9166666666666665</v>
          </cell>
          <cell r="BL58">
            <v>2.9166666666666665</v>
          </cell>
          <cell r="BM58">
            <v>2.9166666666666665</v>
          </cell>
          <cell r="BN58">
            <v>2.9166666666666665</v>
          </cell>
          <cell r="BO58">
            <v>-6.0868239600000003</v>
          </cell>
          <cell r="BP58">
            <v>17.246509373333335</v>
          </cell>
          <cell r="BQ58">
            <v>2.9166666666666665</v>
          </cell>
          <cell r="BR58">
            <v>2.9166666666666665</v>
          </cell>
          <cell r="BS58">
            <v>2.9166666666666665</v>
          </cell>
          <cell r="BT58">
            <v>2.9166666666666665</v>
          </cell>
          <cell r="BU58">
            <v>2.9166666666666665</v>
          </cell>
          <cell r="BV58">
            <v>2.9166666666666665</v>
          </cell>
          <cell r="BW58">
            <v>2.9166666666666665</v>
          </cell>
          <cell r="BX58">
            <v>2.9166666666666665</v>
          </cell>
          <cell r="BY58">
            <v>2.9166666666666665</v>
          </cell>
          <cell r="BZ58">
            <v>0.55492680000000005</v>
          </cell>
          <cell r="CA58">
            <v>0.55492659999999994</v>
          </cell>
          <cell r="CB58">
            <v>0.55492659999999994</v>
          </cell>
          <cell r="CC58">
            <v>27.914780000000007</v>
          </cell>
          <cell r="CD58">
            <v>19.224</v>
          </cell>
          <cell r="CE58">
            <v>35</v>
          </cell>
          <cell r="CF58">
            <v>36.224999999999994</v>
          </cell>
          <cell r="CG58">
            <v>37.492874999999991</v>
          </cell>
          <cell r="CH58">
            <v>38.805125624999988</v>
          </cell>
          <cell r="CI58">
            <v>40.163305021874983</v>
          </cell>
          <cell r="CJ58">
            <v>41.569020697640603</v>
          </cell>
        </row>
        <row r="59">
          <cell r="A59" t="str">
            <v>GC CON 01200</v>
          </cell>
          <cell r="C59" t="str">
            <v>Auditorías</v>
          </cell>
          <cell r="E59">
            <v>7.2432619999999996</v>
          </cell>
          <cell r="F59">
            <v>4.4872389999999998</v>
          </cell>
          <cell r="G59">
            <v>4.8</v>
          </cell>
          <cell r="H59">
            <v>3.74406383</v>
          </cell>
          <cell r="I59">
            <v>4.0149999999999997</v>
          </cell>
          <cell r="J59">
            <v>7.0407717900000009</v>
          </cell>
          <cell r="K59">
            <v>4.2770949999999992</v>
          </cell>
          <cell r="L59">
            <v>4.8955000000000002</v>
          </cell>
          <cell r="M59">
            <v>4.4843169999999999</v>
          </cell>
          <cell r="N59">
            <v>4.2901050000000005</v>
          </cell>
          <cell r="O59">
            <v>0.27750000000000002</v>
          </cell>
          <cell r="P59">
            <v>0.27750000000000002</v>
          </cell>
          <cell r="Q59">
            <v>0.44334499999999999</v>
          </cell>
          <cell r="R59">
            <v>0.111</v>
          </cell>
          <cell r="S59">
            <v>0.318</v>
          </cell>
          <cell r="T59">
            <v>0.28756320000000002</v>
          </cell>
          <cell r="U59">
            <v>0.28799999999999998</v>
          </cell>
          <cell r="V59">
            <v>0.28799999999999998</v>
          </cell>
          <cell r="W59">
            <v>0.28799999999999998</v>
          </cell>
          <cell r="X59">
            <v>0.57291614000000002</v>
          </cell>
          <cell r="Y59">
            <v>0.28799999999999998</v>
          </cell>
          <cell r="Z59">
            <v>0.28023799999999999</v>
          </cell>
          <cell r="AA59">
            <v>3.7200623399999992</v>
          </cell>
          <cell r="AB59">
            <v>0</v>
          </cell>
          <cell r="AC59">
            <v>0.46</v>
          </cell>
          <cell r="AD59">
            <v>0.70953559999999993</v>
          </cell>
          <cell r="AE59">
            <v>0</v>
          </cell>
          <cell r="AF59">
            <v>0</v>
          </cell>
          <cell r="AG59">
            <v>0.72968999999999995</v>
          </cell>
          <cell r="AH59">
            <v>0.35</v>
          </cell>
          <cell r="AI59">
            <v>0</v>
          </cell>
          <cell r="AJ59">
            <v>0.19888900000000001</v>
          </cell>
          <cell r="AK59">
            <v>0.27179999999999999</v>
          </cell>
          <cell r="AL59">
            <v>0.28796699999999997</v>
          </cell>
          <cell r="AM59">
            <v>1.2259739999999999</v>
          </cell>
          <cell r="AN59">
            <v>4.2338556000000001</v>
          </cell>
          <cell r="AO59">
            <v>7.6014266999999984</v>
          </cell>
          <cell r="AP59">
            <v>0</v>
          </cell>
          <cell r="AQ59">
            <v>0</v>
          </cell>
          <cell r="AR59">
            <v>0.71911099999999994</v>
          </cell>
          <cell r="AS59">
            <v>0</v>
          </cell>
          <cell r="AT59">
            <v>0</v>
          </cell>
          <cell r="AU59">
            <v>0.73498200000000002</v>
          </cell>
          <cell r="AV59">
            <v>0.35999799999999998</v>
          </cell>
          <cell r="AW59">
            <v>0</v>
          </cell>
          <cell r="AX59">
            <v>0.371838</v>
          </cell>
          <cell r="AY59">
            <v>0</v>
          </cell>
          <cell r="BB59">
            <v>2.1859289999999998</v>
          </cell>
          <cell r="BG59">
            <v>0.41666666666666669</v>
          </cell>
          <cell r="BH59">
            <v>0.41666666666666669</v>
          </cell>
          <cell r="BI59">
            <v>0.41666666666666669</v>
          </cell>
          <cell r="BJ59">
            <v>0.41666666666666669</v>
          </cell>
          <cell r="BK59">
            <v>0.41666666666666669</v>
          </cell>
          <cell r="BL59">
            <v>0.41666666666666669</v>
          </cell>
          <cell r="BM59">
            <v>0.41666666666666669</v>
          </cell>
          <cell r="BN59">
            <v>0.41666666666666669</v>
          </cell>
          <cell r="BP59">
            <v>3.333333333333333</v>
          </cell>
          <cell r="BQ59">
            <v>0.41666666666666669</v>
          </cell>
          <cell r="BR59">
            <v>0.41666666666666669</v>
          </cell>
          <cell r="BS59">
            <v>0.41666666666666669</v>
          </cell>
          <cell r="BT59">
            <v>0.41666666666666669</v>
          </cell>
          <cell r="BU59">
            <v>0.41666666666666669</v>
          </cell>
          <cell r="BV59">
            <v>0.41666666666666669</v>
          </cell>
          <cell r="BW59">
            <v>0.41666666666666669</v>
          </cell>
          <cell r="BX59">
            <v>0.41666666666666669</v>
          </cell>
          <cell r="BY59">
            <v>0.41666666666666669</v>
          </cell>
          <cell r="BZ59">
            <v>0.41666666666666669</v>
          </cell>
          <cell r="CA59">
            <v>0.41666666666666669</v>
          </cell>
          <cell r="CB59">
            <v>0.41666666666666669</v>
          </cell>
          <cell r="CC59">
            <v>5</v>
          </cell>
          <cell r="CE59">
            <v>5</v>
          </cell>
          <cell r="CF59">
            <v>5.1749999999999998</v>
          </cell>
          <cell r="CG59">
            <v>5.3561249999999996</v>
          </cell>
          <cell r="CH59">
            <v>5.5435893749999989</v>
          </cell>
          <cell r="CI59">
            <v>5.7376150031249988</v>
          </cell>
          <cell r="CJ59">
            <v>5.9384315282343731</v>
          </cell>
        </row>
        <row r="60">
          <cell r="A60" t="str">
            <v>GC CON 01300</v>
          </cell>
          <cell r="C60" t="str">
            <v>Regulatorias</v>
          </cell>
          <cell r="E60">
            <v>0.115564</v>
          </cell>
          <cell r="F60">
            <v>0.65400000000000003</v>
          </cell>
          <cell r="G60">
            <v>0.7</v>
          </cell>
          <cell r="H60">
            <v>0.5069399200000001</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BB60">
            <v>0</v>
          </cell>
          <cell r="BG60">
            <v>0</v>
          </cell>
          <cell r="BH60">
            <v>0</v>
          </cell>
          <cell r="BI60">
            <v>0</v>
          </cell>
          <cell r="BJ60">
            <v>0</v>
          </cell>
          <cell r="BK60">
            <v>0</v>
          </cell>
          <cell r="BL60">
            <v>0</v>
          </cell>
          <cell r="BM60">
            <v>0</v>
          </cell>
          <cell r="BN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E60">
            <v>0</v>
          </cell>
          <cell r="CF60">
            <v>0</v>
          </cell>
          <cell r="CG60">
            <v>0</v>
          </cell>
          <cell r="CH60">
            <v>0</v>
          </cell>
          <cell r="CI60">
            <v>0</v>
          </cell>
          <cell r="CJ60">
            <v>0</v>
          </cell>
        </row>
        <row r="61">
          <cell r="A61" t="str">
            <v>GC CON 01400</v>
          </cell>
          <cell r="C61" t="str">
            <v>Fiscales y Contables</v>
          </cell>
          <cell r="E61">
            <v>0.62709700000000002</v>
          </cell>
          <cell r="F61">
            <v>0.51264299999999996</v>
          </cell>
          <cell r="G61">
            <v>0</v>
          </cell>
          <cell r="H61">
            <v>0.27500000000000002</v>
          </cell>
          <cell r="I61">
            <v>0</v>
          </cell>
          <cell r="J61">
            <v>0.89650076000000001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BB61">
            <v>0</v>
          </cell>
          <cell r="BG61">
            <v>0</v>
          </cell>
          <cell r="BH61">
            <v>0</v>
          </cell>
          <cell r="BI61">
            <v>0</v>
          </cell>
          <cell r="BJ61">
            <v>0</v>
          </cell>
          <cell r="BK61">
            <v>0</v>
          </cell>
          <cell r="BL61">
            <v>0</v>
          </cell>
          <cell r="BM61">
            <v>0</v>
          </cell>
          <cell r="BN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E61">
            <v>0</v>
          </cell>
          <cell r="CF61">
            <v>0</v>
          </cell>
          <cell r="CG61">
            <v>0</v>
          </cell>
          <cell r="CH61">
            <v>0</v>
          </cell>
          <cell r="CI61">
            <v>0</v>
          </cell>
          <cell r="CJ61">
            <v>0</v>
          </cell>
        </row>
        <row r="62">
          <cell r="A62" t="str">
            <v>GC CON 01500</v>
          </cell>
          <cell r="C62" t="str">
            <v>Administración</v>
          </cell>
          <cell r="E62">
            <v>1.8519950000000001</v>
          </cell>
          <cell r="F62">
            <v>0.38436300000000001</v>
          </cell>
          <cell r="G62">
            <v>1.9</v>
          </cell>
          <cell r="H62">
            <v>2.6686901700000001</v>
          </cell>
          <cell r="I62">
            <v>0.73333400000000004</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B62">
            <v>0</v>
          </cell>
          <cell r="BG62">
            <v>0</v>
          </cell>
          <cell r="BH62">
            <v>0</v>
          </cell>
          <cell r="BI62">
            <v>0</v>
          </cell>
          <cell r="BJ62">
            <v>0</v>
          </cell>
          <cell r="BK62">
            <v>0</v>
          </cell>
          <cell r="BL62">
            <v>0</v>
          </cell>
          <cell r="BM62">
            <v>0</v>
          </cell>
          <cell r="BN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E62">
            <v>0</v>
          </cell>
          <cell r="CF62">
            <v>0</v>
          </cell>
          <cell r="CG62">
            <v>0</v>
          </cell>
          <cell r="CH62">
            <v>0</v>
          </cell>
          <cell r="CI62">
            <v>0</v>
          </cell>
          <cell r="CJ62">
            <v>0</v>
          </cell>
        </row>
        <row r="63">
          <cell r="A63" t="str">
            <v>GC CON 01600</v>
          </cell>
          <cell r="C63" t="str">
            <v>BID</v>
          </cell>
          <cell r="E63">
            <v>45.964866000000001</v>
          </cell>
          <cell r="F63">
            <v>3.5722019999999999</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BB63">
            <v>0</v>
          </cell>
          <cell r="BG63">
            <v>0</v>
          </cell>
          <cell r="BH63">
            <v>0</v>
          </cell>
          <cell r="BI63">
            <v>0</v>
          </cell>
          <cell r="BJ63">
            <v>0</v>
          </cell>
          <cell r="BK63">
            <v>0</v>
          </cell>
          <cell r="BL63">
            <v>0</v>
          </cell>
          <cell r="BM63">
            <v>0</v>
          </cell>
          <cell r="BN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E63">
            <v>0</v>
          </cell>
          <cell r="CF63">
            <v>0</v>
          </cell>
          <cell r="CG63">
            <v>0</v>
          </cell>
          <cell r="CH63">
            <v>0</v>
          </cell>
          <cell r="CI63">
            <v>0</v>
          </cell>
          <cell r="CJ63">
            <v>0</v>
          </cell>
        </row>
        <row r="64">
          <cell r="A64" t="str">
            <v>GC CON 01700</v>
          </cell>
          <cell r="C64" t="str">
            <v>Otras</v>
          </cell>
          <cell r="E64">
            <v>0.40672700000000001</v>
          </cell>
          <cell r="F64">
            <v>2.4464570000000001</v>
          </cell>
          <cell r="G64">
            <v>2.7</v>
          </cell>
          <cell r="H64">
            <v>1.7555069999999997</v>
          </cell>
          <cell r="I64">
            <v>8.1892499999999995</v>
          </cell>
          <cell r="J64">
            <v>3.1113362200000001</v>
          </cell>
          <cell r="K64">
            <v>3.0562698100000008</v>
          </cell>
          <cell r="L64">
            <v>2.4300569900000002</v>
          </cell>
          <cell r="M64">
            <v>3.0996688100000003</v>
          </cell>
          <cell r="N64">
            <v>5.4564377999999998</v>
          </cell>
          <cell r="O64">
            <v>0</v>
          </cell>
          <cell r="P64">
            <v>8.1000000000000003E-2</v>
          </cell>
          <cell r="Q64">
            <v>0.45825278000000003</v>
          </cell>
          <cell r="R64">
            <v>0.33500000000000002</v>
          </cell>
          <cell r="S64">
            <v>0.49180000000000001</v>
          </cell>
          <cell r="T64">
            <v>0.17402308000000002</v>
          </cell>
          <cell r="U64">
            <v>0.38011412</v>
          </cell>
          <cell r="V64">
            <v>0.21820000000000001</v>
          </cell>
          <cell r="W64">
            <v>5.8999999999999997E-2</v>
          </cell>
          <cell r="X64">
            <v>0.22941818</v>
          </cell>
          <cell r="Y64">
            <v>0.70727382000000005</v>
          </cell>
          <cell r="Z64">
            <v>1.473041</v>
          </cell>
          <cell r="AA64">
            <v>4.6071229800000006</v>
          </cell>
          <cell r="AB64">
            <v>0</v>
          </cell>
          <cell r="AC64">
            <v>0.12725</v>
          </cell>
          <cell r="AD64">
            <v>0.57230958999999992</v>
          </cell>
          <cell r="AE64">
            <v>0.53348156999999996</v>
          </cell>
          <cell r="AF64">
            <v>3.5000000000000003E-2</v>
          </cell>
          <cell r="AG64">
            <v>7.2991E-2</v>
          </cell>
          <cell r="AH64">
            <v>8.0956E-2</v>
          </cell>
          <cell r="AI64">
            <v>0.28076539</v>
          </cell>
          <cell r="AJ64">
            <v>3.5000000000000003E-2</v>
          </cell>
          <cell r="AK64">
            <v>0.73892899999999995</v>
          </cell>
          <cell r="AL64">
            <v>0.23375736999999999</v>
          </cell>
          <cell r="AM64">
            <v>0.81546273000000002</v>
          </cell>
          <cell r="AN64">
            <v>3.5259026499999999</v>
          </cell>
          <cell r="AO64">
            <v>4.6320000000000006</v>
          </cell>
          <cell r="AP64">
            <v>0</v>
          </cell>
          <cell r="AQ64">
            <v>0</v>
          </cell>
          <cell r="AR64">
            <v>0</v>
          </cell>
          <cell r="AS64">
            <v>0.22</v>
          </cell>
          <cell r="AT64">
            <v>2.6145000000000002E-2</v>
          </cell>
          <cell r="AU64">
            <v>0.12955</v>
          </cell>
          <cell r="AV64">
            <v>7.8577499999999995E-2</v>
          </cell>
          <cell r="AW64">
            <v>8.4000000000000003E-4</v>
          </cell>
          <cell r="AX64">
            <v>0.13143236</v>
          </cell>
          <cell r="AY64">
            <v>1.1905250000000001</v>
          </cell>
          <cell r="BB64">
            <v>1.7770698600000001</v>
          </cell>
          <cell r="BG64">
            <v>0</v>
          </cell>
          <cell r="BH64">
            <v>0</v>
          </cell>
          <cell r="BI64">
            <v>0</v>
          </cell>
          <cell r="BJ64">
            <v>0</v>
          </cell>
          <cell r="BK64">
            <v>0</v>
          </cell>
          <cell r="BL64">
            <v>0</v>
          </cell>
          <cell r="BM64">
            <v>0</v>
          </cell>
          <cell r="BN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E64">
            <v>0</v>
          </cell>
          <cell r="CF64">
            <v>0</v>
          </cell>
          <cell r="CG64">
            <v>0</v>
          </cell>
          <cell r="CH64">
            <v>0</v>
          </cell>
          <cell r="CI64">
            <v>0</v>
          </cell>
          <cell r="CJ64">
            <v>0</v>
          </cell>
        </row>
        <row r="65">
          <cell r="A65" t="str">
            <v>GC CON 01000</v>
          </cell>
          <cell r="C65" t="str">
            <v>Consultorías</v>
          </cell>
          <cell r="D65">
            <v>0</v>
          </cell>
          <cell r="E65">
            <v>74.330068999999995</v>
          </cell>
          <cell r="F65">
            <v>28.404254000000002</v>
          </cell>
          <cell r="G65">
            <v>27.299999999999997</v>
          </cell>
          <cell r="H65">
            <v>19.105334320000004</v>
          </cell>
          <cell r="I65">
            <v>18.228521000000001</v>
          </cell>
          <cell r="J65">
            <v>17.126811669999995</v>
          </cell>
          <cell r="K65">
            <v>13.952464500000001</v>
          </cell>
          <cell r="L65">
            <v>12.013519910000001</v>
          </cell>
          <cell r="M65">
            <v>14.046107580000001</v>
          </cell>
          <cell r="N65">
            <v>16.684742029999999</v>
          </cell>
          <cell r="O65">
            <v>0.47750000000000004</v>
          </cell>
          <cell r="P65">
            <v>0.96131799999999989</v>
          </cell>
          <cell r="Q65">
            <v>1.14716902</v>
          </cell>
          <cell r="R65">
            <v>0.76785700000000001</v>
          </cell>
          <cell r="S65">
            <v>0.93165712000000001</v>
          </cell>
          <cell r="T65">
            <v>0.93844339999999993</v>
          </cell>
          <cell r="U65">
            <v>1.25997124</v>
          </cell>
          <cell r="V65">
            <v>1.5853360000000001</v>
          </cell>
          <cell r="W65">
            <v>0.65385711999999985</v>
          </cell>
          <cell r="X65">
            <v>2.6876957699999999</v>
          </cell>
          <cell r="Y65">
            <v>1.5389880599999999</v>
          </cell>
          <cell r="Z65">
            <v>4.0946727000000003</v>
          </cell>
          <cell r="AA65">
            <v>17.044465429999999</v>
          </cell>
          <cell r="AB65">
            <v>0.56154300000000001</v>
          </cell>
          <cell r="AC65">
            <v>0.58725000000000005</v>
          </cell>
          <cell r="AD65">
            <v>1.9193345999999998</v>
          </cell>
          <cell r="AE65">
            <v>0.79038330000000001</v>
          </cell>
          <cell r="AF65">
            <v>0.19054299999999999</v>
          </cell>
          <cell r="AG65">
            <v>1.31318885</v>
          </cell>
          <cell r="AH65">
            <v>0.99599881999999995</v>
          </cell>
          <cell r="AI65">
            <v>0.69577179999999994</v>
          </cell>
          <cell r="AJ65">
            <v>1.8114380000000001</v>
          </cell>
          <cell r="AK65">
            <v>1.29747682</v>
          </cell>
          <cell r="AL65">
            <v>0.84131000999999994</v>
          </cell>
          <cell r="AM65">
            <v>3.0220727300000001</v>
          </cell>
          <cell r="AN65">
            <v>14.026310929999998</v>
          </cell>
          <cell r="AO65">
            <v>36.317115689999994</v>
          </cell>
          <cell r="AP65">
            <v>0.63</v>
          </cell>
          <cell r="AQ65">
            <v>1.32</v>
          </cell>
          <cell r="AR65">
            <v>0.7941109999999999</v>
          </cell>
          <cell r="AS65">
            <v>0.71508563999999997</v>
          </cell>
          <cell r="AT65">
            <v>4.8645000000000001E-2</v>
          </cell>
          <cell r="AU65">
            <v>1.122028</v>
          </cell>
          <cell r="AV65">
            <v>0.57611831999999996</v>
          </cell>
          <cell r="AW65">
            <v>4.9103650000000005</v>
          </cell>
          <cell r="AX65">
            <v>0.97047100000000008</v>
          </cell>
          <cell r="AY65">
            <v>1.100525</v>
          </cell>
          <cell r="AZ65">
            <v>0</v>
          </cell>
          <cell r="BA65">
            <v>0</v>
          </cell>
          <cell r="BB65">
            <v>12.187348960000001</v>
          </cell>
          <cell r="BC65">
            <v>0</v>
          </cell>
          <cell r="BD65">
            <v>0</v>
          </cell>
          <cell r="BE65">
            <v>0</v>
          </cell>
          <cell r="BF65">
            <v>0</v>
          </cell>
          <cell r="BG65">
            <v>3.333333333333333</v>
          </cell>
          <cell r="BH65">
            <v>3.333333333333333</v>
          </cell>
          <cell r="BI65">
            <v>3.333333333333333</v>
          </cell>
          <cell r="BJ65">
            <v>3.333333333333333</v>
          </cell>
          <cell r="BK65">
            <v>3.333333333333333</v>
          </cell>
          <cell r="BL65">
            <v>3.333333333333333</v>
          </cell>
          <cell r="BM65">
            <v>3.333333333333333</v>
          </cell>
          <cell r="BN65">
            <v>3.333333333333333</v>
          </cell>
          <cell r="BO65">
            <v>-6.0868239600000003</v>
          </cell>
          <cell r="BP65">
            <v>20.579842706666668</v>
          </cell>
          <cell r="BQ65">
            <v>3.333333333333333</v>
          </cell>
          <cell r="BR65">
            <v>3.333333333333333</v>
          </cell>
          <cell r="BS65">
            <v>3.333333333333333</v>
          </cell>
          <cell r="BT65">
            <v>3.333333333333333</v>
          </cell>
          <cell r="BU65">
            <v>3.333333333333333</v>
          </cell>
          <cell r="BV65">
            <v>3.333333333333333</v>
          </cell>
          <cell r="BW65">
            <v>3.333333333333333</v>
          </cell>
          <cell r="BX65">
            <v>3.333333333333333</v>
          </cell>
          <cell r="BY65">
            <v>3.333333333333333</v>
          </cell>
          <cell r="BZ65">
            <v>0.97159346666666679</v>
          </cell>
          <cell r="CA65">
            <v>0.97159326666666668</v>
          </cell>
          <cell r="CB65">
            <v>0.97159326666666668</v>
          </cell>
          <cell r="CC65">
            <v>32.914780000000007</v>
          </cell>
          <cell r="CD65">
            <v>19.224</v>
          </cell>
          <cell r="CE65">
            <v>40</v>
          </cell>
          <cell r="CF65">
            <v>41.399999999999991</v>
          </cell>
          <cell r="CG65">
            <v>42.84899999999999</v>
          </cell>
          <cell r="CH65">
            <v>44.348714999999984</v>
          </cell>
          <cell r="CI65">
            <v>45.900920024999984</v>
          </cell>
          <cell r="CJ65">
            <v>47.507452225874978</v>
          </cell>
        </row>
        <row r="66">
          <cell r="C66" t="str">
            <v>Gasto Corriente</v>
          </cell>
          <cell r="E66">
            <v>1168.3892989999999</v>
          </cell>
          <cell r="F66">
            <v>1154.037362</v>
          </cell>
          <cell r="G66">
            <v>1202.826761</v>
          </cell>
          <cell r="H66">
            <v>982.28321042000005</v>
          </cell>
          <cell r="I66">
            <v>973.35937099999978</v>
          </cell>
          <cell r="J66">
            <v>1087.9958954166668</v>
          </cell>
          <cell r="K66">
            <v>1082.13930121</v>
          </cell>
          <cell r="L66">
            <v>1097.6775377199999</v>
          </cell>
          <cell r="M66">
            <v>1145.5098475700001</v>
          </cell>
          <cell r="N66">
            <v>1108.5048799399997</v>
          </cell>
          <cell r="O66">
            <v>93.143637700000014</v>
          </cell>
          <cell r="P66">
            <v>92.722177810000005</v>
          </cell>
          <cell r="Q66">
            <v>92.997491070000009</v>
          </cell>
          <cell r="R66">
            <v>92.744832160000001</v>
          </cell>
          <cell r="S66">
            <v>95.872004289999992</v>
          </cell>
          <cell r="T66">
            <v>90.865515450000004</v>
          </cell>
          <cell r="U66">
            <v>95.944895000000002</v>
          </cell>
          <cell r="V66">
            <v>95.718308659999991</v>
          </cell>
          <cell r="W66">
            <v>93.781194450000001</v>
          </cell>
          <cell r="X66">
            <v>90.327252590000001</v>
          </cell>
          <cell r="Y66">
            <v>90.286715880000003</v>
          </cell>
          <cell r="Z66">
            <v>90.102803449999996</v>
          </cell>
          <cell r="AA66">
            <v>1114.5068285099999</v>
          </cell>
          <cell r="AB66">
            <v>93.817597059999997</v>
          </cell>
          <cell r="AC66">
            <v>93.844905109999999</v>
          </cell>
          <cell r="AD66">
            <v>93.915847540000001</v>
          </cell>
          <cell r="AE66">
            <v>94.394831400000001</v>
          </cell>
          <cell r="AF66">
            <v>94.228845000000021</v>
          </cell>
          <cell r="AG66">
            <v>95.813486609999984</v>
          </cell>
          <cell r="AH66">
            <v>95.654085600000002</v>
          </cell>
          <cell r="AI66">
            <v>95.540489159999993</v>
          </cell>
          <cell r="AJ66">
            <v>93.447797649999998</v>
          </cell>
          <cell r="AK66">
            <v>95.597453069999986</v>
          </cell>
          <cell r="AL66">
            <v>94.268147580000004</v>
          </cell>
          <cell r="AM66">
            <v>108.35416720000003</v>
          </cell>
          <cell r="AN66">
            <v>1148.8776529799998</v>
          </cell>
          <cell r="AO66">
            <v>1340.8903409204763</v>
          </cell>
          <cell r="AP66">
            <v>95.675659739999986</v>
          </cell>
          <cell r="AQ66">
            <v>95.50825214000001</v>
          </cell>
          <cell r="AR66">
            <v>95.824375289999992</v>
          </cell>
          <cell r="AS66">
            <v>95.492918779999997</v>
          </cell>
          <cell r="AT66">
            <v>95.549352120000009</v>
          </cell>
          <cell r="AU66">
            <v>95.698330490000004</v>
          </cell>
          <cell r="AV66">
            <v>95.777010910000016</v>
          </cell>
          <cell r="AW66">
            <v>106.30675291999998</v>
          </cell>
          <cell r="AX66">
            <v>102.53061788000001</v>
          </cell>
          <cell r="AY66">
            <v>104.621703</v>
          </cell>
          <cell r="AZ66">
            <v>0</v>
          </cell>
          <cell r="BA66">
            <v>0</v>
          </cell>
          <cell r="BB66">
            <v>982.98497327000007</v>
          </cell>
          <cell r="BC66">
            <v>0</v>
          </cell>
          <cell r="BD66">
            <v>0</v>
          </cell>
          <cell r="BE66">
            <v>0</v>
          </cell>
          <cell r="BF66">
            <v>0</v>
          </cell>
          <cell r="BG66">
            <v>114.01595924999999</v>
          </cell>
          <cell r="BH66">
            <v>114.01595924999999</v>
          </cell>
          <cell r="BI66">
            <v>114.01595924999999</v>
          </cell>
          <cell r="BJ66">
            <v>114.01595924999999</v>
          </cell>
          <cell r="BK66">
            <v>114.01595924999999</v>
          </cell>
          <cell r="BL66">
            <v>114.01595924999999</v>
          </cell>
          <cell r="BM66">
            <v>114.01595924999999</v>
          </cell>
          <cell r="BN66">
            <v>114.01596025000001</v>
          </cell>
          <cell r="BO66">
            <v>-18.056881020000077</v>
          </cell>
          <cell r="BP66">
            <v>894.07079398000008</v>
          </cell>
          <cell r="BQ66">
            <v>114.01595858333333</v>
          </cell>
          <cell r="BR66">
            <v>114.01595785606061</v>
          </cell>
          <cell r="BS66">
            <v>114.01595858333333</v>
          </cell>
          <cell r="BT66">
            <v>114.01595924999999</v>
          </cell>
          <cell r="BU66">
            <v>114.01595925819186</v>
          </cell>
          <cell r="BV66">
            <v>114.01595927247757</v>
          </cell>
          <cell r="BW66">
            <v>114.01595823263629</v>
          </cell>
          <cell r="BX66">
            <v>114.01595987596964</v>
          </cell>
          <cell r="BY66">
            <v>114.01595908196971</v>
          </cell>
          <cell r="BZ66">
            <v>114.01596004363971</v>
          </cell>
          <cell r="CA66">
            <v>114.01595977363969</v>
          </cell>
          <cell r="CB66">
            <v>114.01595799362973</v>
          </cell>
          <cell r="CC66">
            <v>1368.1915078048812</v>
          </cell>
          <cell r="CD66">
            <v>1291.65238224</v>
          </cell>
          <cell r="CE66">
            <v>1368.1915032727275</v>
          </cell>
          <cell r="CF66">
            <v>1416.0782058872728</v>
          </cell>
          <cell r="CG66">
            <v>1465.6409430933268</v>
          </cell>
          <cell r="CH66">
            <v>1516.9383761015936</v>
          </cell>
          <cell r="CI66">
            <v>1570.0312192651493</v>
          </cell>
          <cell r="CJ66">
            <v>1624.9823119394287</v>
          </cell>
        </row>
        <row r="68">
          <cell r="A68" t="str">
            <v>GC OPR 01100</v>
          </cell>
          <cell r="C68" t="str">
            <v>Subsidio art. alimentarios</v>
          </cell>
          <cell r="F68">
            <v>0</v>
          </cell>
          <cell r="G68">
            <v>31.271276999999998</v>
          </cell>
          <cell r="H68">
            <v>28.278096000000001</v>
          </cell>
          <cell r="I68">
            <v>28.859929999999999</v>
          </cell>
          <cell r="J68">
            <v>31.326860000000003</v>
          </cell>
          <cell r="K68">
            <v>32.007747000000002</v>
          </cell>
          <cell r="L68">
            <v>31.849854999999998</v>
          </cell>
          <cell r="M68">
            <v>5.423082</v>
          </cell>
          <cell r="N68">
            <v>0</v>
          </cell>
          <cell r="AA68">
            <v>0</v>
          </cell>
          <cell r="AN68">
            <v>0</v>
          </cell>
          <cell r="AO68">
            <v>0</v>
          </cell>
          <cell r="BB68">
            <v>0</v>
          </cell>
          <cell r="BP68">
            <v>0</v>
          </cell>
          <cell r="CC68">
            <v>0</v>
          </cell>
          <cell r="CE68">
            <v>0</v>
          </cell>
        </row>
        <row r="69">
          <cell r="A69" t="str">
            <v>GC OPR 01200</v>
          </cell>
          <cell r="C69" t="str">
            <v>SAR</v>
          </cell>
          <cell r="F69">
            <v>0</v>
          </cell>
          <cell r="G69">
            <v>20.603937000000002</v>
          </cell>
          <cell r="H69">
            <v>18.967922000000002</v>
          </cell>
          <cell r="I69">
            <v>19.852095000000002</v>
          </cell>
          <cell r="J69">
            <v>22.574887</v>
          </cell>
          <cell r="K69">
            <v>24.921902999999997</v>
          </cell>
          <cell r="L69">
            <v>25.82432</v>
          </cell>
          <cell r="M69">
            <v>4.414809</v>
          </cell>
          <cell r="N69">
            <v>0</v>
          </cell>
          <cell r="AA69">
            <v>0</v>
          </cell>
          <cell r="AN69">
            <v>0</v>
          </cell>
          <cell r="AO69">
            <v>0</v>
          </cell>
          <cell r="BB69">
            <v>0</v>
          </cell>
          <cell r="BP69">
            <v>0</v>
          </cell>
          <cell r="CC69">
            <v>0</v>
          </cell>
          <cell r="CE69">
            <v>0</v>
          </cell>
        </row>
        <row r="70">
          <cell r="A70" t="str">
            <v>GC OPR 01300</v>
          </cell>
          <cell r="C70" t="str">
            <v>Auto funcionario</v>
          </cell>
          <cell r="F70">
            <v>0</v>
          </cell>
          <cell r="G70">
            <v>16.117315000000001</v>
          </cell>
          <cell r="H70">
            <v>13.368628000000001</v>
          </cell>
          <cell r="I70">
            <v>12.695295</v>
          </cell>
          <cell r="J70">
            <v>12.745344999999999</v>
          </cell>
          <cell r="K70">
            <v>12.700084999999998</v>
          </cell>
          <cell r="L70">
            <v>22.857346000000003</v>
          </cell>
          <cell r="M70">
            <v>3.4173719999999999</v>
          </cell>
          <cell r="N70">
            <v>0</v>
          </cell>
          <cell r="AA70">
            <v>0</v>
          </cell>
          <cell r="AN70">
            <v>0</v>
          </cell>
          <cell r="AO70">
            <v>0</v>
          </cell>
          <cell r="BB70">
            <v>0</v>
          </cell>
          <cell r="BP70">
            <v>0</v>
          </cell>
          <cell r="CC70">
            <v>0</v>
          </cell>
          <cell r="CE70">
            <v>0</v>
          </cell>
        </row>
        <row r="71">
          <cell r="A71" t="str">
            <v>GC OPR 01400</v>
          </cell>
          <cell r="C71" t="str">
            <v>Fondo de ahorro</v>
          </cell>
          <cell r="F71">
            <v>0</v>
          </cell>
          <cell r="G71">
            <v>9.343596999999999</v>
          </cell>
          <cell r="H71">
            <v>8.5186420000000016</v>
          </cell>
          <cell r="I71">
            <v>8.9227420000000013</v>
          </cell>
          <cell r="J71">
            <v>10.018471999999999</v>
          </cell>
          <cell r="K71">
            <v>10.635339000000002</v>
          </cell>
          <cell r="L71">
            <v>10.599201000000001</v>
          </cell>
          <cell r="M71">
            <v>1.8616889999999999</v>
          </cell>
          <cell r="N71">
            <v>0</v>
          </cell>
          <cell r="AA71">
            <v>0</v>
          </cell>
          <cell r="AN71">
            <v>0</v>
          </cell>
          <cell r="AO71">
            <v>0</v>
          </cell>
          <cell r="BB71">
            <v>0</v>
          </cell>
          <cell r="BP71">
            <v>0</v>
          </cell>
          <cell r="CC71">
            <v>0</v>
          </cell>
          <cell r="CE71">
            <v>0</v>
          </cell>
        </row>
        <row r="72">
          <cell r="A72" t="str">
            <v>GC OPR 01500</v>
          </cell>
          <cell r="C72" t="str">
            <v>Subsidio de deportivo</v>
          </cell>
          <cell r="F72">
            <v>0</v>
          </cell>
          <cell r="G72">
            <v>4.2194599999999989</v>
          </cell>
          <cell r="H72">
            <v>3.8768320000000003</v>
          </cell>
          <cell r="I72">
            <v>3.9812439999999998</v>
          </cell>
          <cell r="J72">
            <v>5.0143700000000004</v>
          </cell>
          <cell r="K72">
            <v>6.4585549999999996</v>
          </cell>
          <cell r="L72">
            <v>6.915527</v>
          </cell>
          <cell r="M72">
            <v>2.4965920000000001</v>
          </cell>
          <cell r="N72">
            <v>0</v>
          </cell>
          <cell r="AA72">
            <v>0</v>
          </cell>
          <cell r="AN72">
            <v>0</v>
          </cell>
          <cell r="AO72">
            <v>0</v>
          </cell>
          <cell r="BB72">
            <v>0</v>
          </cell>
          <cell r="BP72">
            <v>0</v>
          </cell>
          <cell r="CC72">
            <v>0</v>
          </cell>
          <cell r="CE72">
            <v>0</v>
          </cell>
        </row>
        <row r="73">
          <cell r="A73" t="str">
            <v>GC OPR 01600</v>
          </cell>
          <cell r="C73" t="str">
            <v>Resto de prestaciones</v>
          </cell>
          <cell r="F73">
            <v>0</v>
          </cell>
          <cell r="G73">
            <v>18.038796000000001</v>
          </cell>
          <cell r="H73">
            <v>15.892493</v>
          </cell>
          <cell r="I73">
            <v>14.969552000000002</v>
          </cell>
          <cell r="J73">
            <v>15.110206999999999</v>
          </cell>
          <cell r="K73">
            <v>15.848891</v>
          </cell>
          <cell r="L73">
            <v>30.79166</v>
          </cell>
          <cell r="M73">
            <v>2.7993259999999998</v>
          </cell>
          <cell r="N73">
            <v>0</v>
          </cell>
          <cell r="AA73">
            <v>0</v>
          </cell>
          <cell r="AN73">
            <v>0</v>
          </cell>
          <cell r="AO73">
            <v>0</v>
          </cell>
          <cell r="BB73">
            <v>0</v>
          </cell>
          <cell r="BP73">
            <v>0</v>
          </cell>
          <cell r="CC73">
            <v>0</v>
          </cell>
          <cell r="CE73">
            <v>0</v>
          </cell>
        </row>
        <row r="74">
          <cell r="A74" t="str">
            <v>GC OPR 01000</v>
          </cell>
          <cell r="C74" t="str">
            <v>Otras Prestaciones</v>
          </cell>
          <cell r="D74">
            <v>0</v>
          </cell>
          <cell r="E74">
            <v>0</v>
          </cell>
          <cell r="F74">
            <v>0</v>
          </cell>
          <cell r="G74">
            <v>99.59438200000001</v>
          </cell>
          <cell r="H74">
            <v>88.902613000000002</v>
          </cell>
          <cell r="I74">
            <v>89.280858000000009</v>
          </cell>
          <cell r="J74">
            <v>96.790141000000006</v>
          </cell>
          <cell r="K74">
            <v>102.57252</v>
          </cell>
          <cell r="L74">
            <v>128.837909</v>
          </cell>
          <cell r="M74">
            <v>20.412870000000002</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row>
        <row r="75">
          <cell r="A75" t="str">
            <v>GC GEX 01100</v>
          </cell>
          <cell r="C75" t="str">
            <v>Centro telefónico</v>
          </cell>
          <cell r="F75">
            <v>0</v>
          </cell>
          <cell r="G75">
            <v>29.734636309999999</v>
          </cell>
          <cell r="H75">
            <v>33.733802360000006</v>
          </cell>
          <cell r="I75">
            <v>16.256445000000003</v>
          </cell>
          <cell r="J75">
            <v>7.1276827000000011</v>
          </cell>
          <cell r="K75">
            <v>9.2541599699999981</v>
          </cell>
          <cell r="L75">
            <v>9.0903246600000003</v>
          </cell>
          <cell r="M75">
            <v>1.75080349</v>
          </cell>
          <cell r="N75">
            <v>0</v>
          </cell>
          <cell r="AA75">
            <v>0</v>
          </cell>
          <cell r="AN75">
            <v>0</v>
          </cell>
          <cell r="AO75">
            <v>0</v>
          </cell>
          <cell r="BB75">
            <v>0</v>
          </cell>
          <cell r="BP75">
            <v>0</v>
          </cell>
          <cell r="CC75">
            <v>0</v>
          </cell>
          <cell r="CE75">
            <v>0</v>
          </cell>
        </row>
        <row r="76">
          <cell r="A76" t="str">
            <v>GC GEX 01200</v>
          </cell>
          <cell r="C76" t="str">
            <v>Transporte aéreo</v>
          </cell>
          <cell r="F76">
            <v>0</v>
          </cell>
          <cell r="G76">
            <v>10.609452000000001</v>
          </cell>
          <cell r="H76">
            <v>10.98457608</v>
          </cell>
          <cell r="I76">
            <v>8.9832780000000003</v>
          </cell>
          <cell r="J76">
            <v>9.7974250000000023</v>
          </cell>
          <cell r="K76">
            <v>7.9799729999999993</v>
          </cell>
          <cell r="L76">
            <v>10.763596</v>
          </cell>
          <cell r="M76">
            <v>1.9926760000000001</v>
          </cell>
          <cell r="N76">
            <v>0</v>
          </cell>
          <cell r="AA76">
            <v>0</v>
          </cell>
          <cell r="AN76">
            <v>0</v>
          </cell>
          <cell r="AO76">
            <v>0</v>
          </cell>
          <cell r="BB76">
            <v>0</v>
          </cell>
          <cell r="BP76">
            <v>0</v>
          </cell>
          <cell r="CC76">
            <v>0</v>
          </cell>
          <cell r="CE76">
            <v>0</v>
          </cell>
        </row>
        <row r="77">
          <cell r="A77" t="str">
            <v>GC GEX 01300</v>
          </cell>
          <cell r="C77" t="str">
            <v>Subcontrat. serv. con terceros:</v>
          </cell>
          <cell r="F77">
            <v>0</v>
          </cell>
          <cell r="G77">
            <v>0</v>
          </cell>
          <cell r="H77">
            <v>0</v>
          </cell>
          <cell r="I77">
            <v>0</v>
          </cell>
          <cell r="J77">
            <v>0</v>
          </cell>
          <cell r="K77">
            <v>0</v>
          </cell>
          <cell r="L77">
            <v>0</v>
          </cell>
          <cell r="M77">
            <v>0</v>
          </cell>
          <cell r="N77">
            <v>0</v>
          </cell>
          <cell r="AA77">
            <v>0</v>
          </cell>
          <cell r="AN77">
            <v>0</v>
          </cell>
          <cell r="AO77">
            <v>0</v>
          </cell>
          <cell r="BB77">
            <v>0</v>
          </cell>
          <cell r="BP77">
            <v>0</v>
          </cell>
          <cell r="CC77">
            <v>0</v>
          </cell>
          <cell r="CE77">
            <v>0</v>
          </cell>
        </row>
        <row r="78">
          <cell r="A78" t="str">
            <v>GC GEX 01400</v>
          </cell>
          <cell r="C78" t="str">
            <v>Reingeniería</v>
          </cell>
          <cell r="F78">
            <v>0</v>
          </cell>
          <cell r="G78">
            <v>7.2989300000000004</v>
          </cell>
          <cell r="H78">
            <v>5.5642268500000016</v>
          </cell>
          <cell r="I78">
            <v>0</v>
          </cell>
          <cell r="J78">
            <v>0</v>
          </cell>
          <cell r="K78">
            <v>0</v>
          </cell>
          <cell r="L78">
            <v>0</v>
          </cell>
          <cell r="M78">
            <v>0</v>
          </cell>
          <cell r="N78">
            <v>0</v>
          </cell>
          <cell r="AA78">
            <v>0</v>
          </cell>
          <cell r="AN78">
            <v>0</v>
          </cell>
          <cell r="AO78">
            <v>0</v>
          </cell>
          <cell r="BB78">
            <v>0</v>
          </cell>
          <cell r="BP78">
            <v>0</v>
          </cell>
          <cell r="CC78">
            <v>0</v>
          </cell>
          <cell r="CE78">
            <v>0</v>
          </cell>
        </row>
        <row r="79">
          <cell r="A79" t="str">
            <v>GC GEX 01450</v>
          </cell>
          <cell r="C79" t="str">
            <v>Londres</v>
          </cell>
          <cell r="F79">
            <v>0</v>
          </cell>
          <cell r="G79">
            <v>0</v>
          </cell>
          <cell r="H79">
            <v>0</v>
          </cell>
          <cell r="I79">
            <v>0</v>
          </cell>
          <cell r="J79">
            <v>0.90435383000000014</v>
          </cell>
          <cell r="K79">
            <v>0.58809856999999988</v>
          </cell>
          <cell r="L79">
            <v>9.5799999999999996E-2</v>
          </cell>
          <cell r="M79">
            <v>5.5397010000000003E-2</v>
          </cell>
          <cell r="N79">
            <v>0</v>
          </cell>
          <cell r="AA79">
            <v>0</v>
          </cell>
          <cell r="AN79">
            <v>0</v>
          </cell>
          <cell r="AO79">
            <v>0</v>
          </cell>
          <cell r="BB79">
            <v>0</v>
          </cell>
          <cell r="BP79">
            <v>0</v>
          </cell>
          <cell r="CC79">
            <v>0</v>
          </cell>
          <cell r="CE79">
            <v>0</v>
          </cell>
        </row>
        <row r="80">
          <cell r="A80" t="str">
            <v>GC GEX 01500</v>
          </cell>
          <cell r="C80" t="str">
            <v>Recursos humanos</v>
          </cell>
          <cell r="F80">
            <v>0</v>
          </cell>
          <cell r="G80">
            <v>4.0838686900000027</v>
          </cell>
          <cell r="H80">
            <v>2.7047115699999997</v>
          </cell>
          <cell r="I80">
            <v>0.93192200000000058</v>
          </cell>
          <cell r="J80">
            <v>0</v>
          </cell>
          <cell r="K80">
            <v>0.15</v>
          </cell>
          <cell r="L80">
            <v>2.7961565499999996</v>
          </cell>
          <cell r="M80">
            <v>0</v>
          </cell>
          <cell r="N80">
            <v>0</v>
          </cell>
          <cell r="AA80">
            <v>0</v>
          </cell>
          <cell r="AN80">
            <v>0</v>
          </cell>
          <cell r="AO80">
            <v>0</v>
          </cell>
          <cell r="BB80">
            <v>0</v>
          </cell>
          <cell r="BP80">
            <v>0</v>
          </cell>
          <cell r="CC80">
            <v>0</v>
          </cell>
          <cell r="CE80">
            <v>0</v>
          </cell>
        </row>
        <row r="81">
          <cell r="A81" t="str">
            <v>GC GEX 01550</v>
          </cell>
          <cell r="C81" t="str">
            <v>Planeación (Rendición de cuentas)</v>
          </cell>
          <cell r="F81">
            <v>0</v>
          </cell>
          <cell r="G81">
            <v>0</v>
          </cell>
          <cell r="H81">
            <v>0</v>
          </cell>
          <cell r="I81">
            <v>0</v>
          </cell>
          <cell r="J81">
            <v>2.2399939999999994</v>
          </cell>
          <cell r="K81">
            <v>0</v>
          </cell>
          <cell r="L81">
            <v>0</v>
          </cell>
          <cell r="M81">
            <v>0</v>
          </cell>
          <cell r="N81">
            <v>0</v>
          </cell>
          <cell r="AA81">
            <v>0</v>
          </cell>
          <cell r="AN81">
            <v>0</v>
          </cell>
          <cell r="AO81">
            <v>0</v>
          </cell>
          <cell r="BB81">
            <v>0</v>
          </cell>
          <cell r="BP81">
            <v>0</v>
          </cell>
          <cell r="CC81">
            <v>0</v>
          </cell>
          <cell r="CE81">
            <v>0</v>
          </cell>
        </row>
        <row r="82">
          <cell r="A82" t="str">
            <v>GC GEX 01600</v>
          </cell>
          <cell r="C82" t="str">
            <v>Organo Interno de Control</v>
          </cell>
          <cell r="F82">
            <v>0</v>
          </cell>
          <cell r="G82">
            <v>1.831291</v>
          </cell>
          <cell r="H82">
            <v>1.6192755699999997</v>
          </cell>
          <cell r="I82">
            <v>0</v>
          </cell>
          <cell r="J82">
            <v>0</v>
          </cell>
          <cell r="K82">
            <v>0</v>
          </cell>
          <cell r="L82">
            <v>0</v>
          </cell>
          <cell r="M82">
            <v>0</v>
          </cell>
          <cell r="N82">
            <v>0</v>
          </cell>
          <cell r="AA82">
            <v>0</v>
          </cell>
          <cell r="AN82">
            <v>0</v>
          </cell>
          <cell r="AO82">
            <v>0</v>
          </cell>
          <cell r="BB82">
            <v>0</v>
          </cell>
          <cell r="BP82">
            <v>0</v>
          </cell>
          <cell r="CC82">
            <v>0</v>
          </cell>
          <cell r="CE82">
            <v>0</v>
          </cell>
        </row>
        <row r="83">
          <cell r="A83" t="str">
            <v>GC GEX 01700</v>
          </cell>
          <cell r="C83" t="str">
            <v>Jurídico</v>
          </cell>
          <cell r="F83">
            <v>0</v>
          </cell>
          <cell r="G83">
            <v>0</v>
          </cell>
          <cell r="H83">
            <v>2.3790322499999998</v>
          </cell>
          <cell r="I83">
            <v>2.2966250000000001</v>
          </cell>
          <cell r="J83">
            <v>3.3695763000000007</v>
          </cell>
          <cell r="K83">
            <v>3.9007503399999992</v>
          </cell>
          <cell r="L83">
            <v>0.54772107999999997</v>
          </cell>
          <cell r="M83">
            <v>0</v>
          </cell>
          <cell r="N83">
            <v>0</v>
          </cell>
          <cell r="AA83">
            <v>0</v>
          </cell>
          <cell r="AN83">
            <v>0</v>
          </cell>
          <cell r="AO83">
            <v>0</v>
          </cell>
          <cell r="BB83">
            <v>0</v>
          </cell>
          <cell r="BP83">
            <v>0</v>
          </cell>
          <cell r="CC83">
            <v>0</v>
          </cell>
          <cell r="CE83">
            <v>0</v>
          </cell>
        </row>
        <row r="84">
          <cell r="A84" t="str">
            <v>GC GEX 01800</v>
          </cell>
          <cell r="C84" t="str">
            <v>Resto de áreas</v>
          </cell>
          <cell r="F84">
            <v>0</v>
          </cell>
          <cell r="G84">
            <v>1.5541359999999997</v>
          </cell>
          <cell r="H84">
            <v>1.2093474500000001</v>
          </cell>
          <cell r="I84">
            <v>1.7404770000000001</v>
          </cell>
          <cell r="J84">
            <v>0</v>
          </cell>
          <cell r="K84">
            <v>0</v>
          </cell>
          <cell r="L84">
            <v>0</v>
          </cell>
          <cell r="M84">
            <v>0</v>
          </cell>
          <cell r="N84">
            <v>0</v>
          </cell>
          <cell r="AA84">
            <v>0</v>
          </cell>
          <cell r="AN84">
            <v>0</v>
          </cell>
          <cell r="AO84">
            <v>0</v>
          </cell>
          <cell r="BB84">
            <v>0</v>
          </cell>
          <cell r="BP84">
            <v>0</v>
          </cell>
          <cell r="CC84">
            <v>0</v>
          </cell>
          <cell r="CE84">
            <v>0</v>
          </cell>
        </row>
        <row r="85">
          <cell r="A85" t="str">
            <v>GC GEX 01000</v>
          </cell>
          <cell r="C85" t="str">
            <v>Gastos Extraordinarios</v>
          </cell>
          <cell r="D85">
            <v>0</v>
          </cell>
          <cell r="E85">
            <v>0</v>
          </cell>
          <cell r="F85">
            <v>0</v>
          </cell>
          <cell r="G85">
            <v>55.112314000000005</v>
          </cell>
          <cell r="H85">
            <v>58.194972130000018</v>
          </cell>
          <cell r="I85">
            <v>30.208747000000002</v>
          </cell>
          <cell r="J85">
            <v>23.439031830000008</v>
          </cell>
          <cell r="K85">
            <v>21.872981879999994</v>
          </cell>
          <cell r="L85">
            <v>23.293598289999998</v>
          </cell>
          <cell r="M85">
            <v>3.7988765000000004</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row>
        <row r="86">
          <cell r="A86" t="str">
            <v>GC OGA 01100</v>
          </cell>
          <cell r="C86" t="str">
            <v>Gastos de viaje y viáticos</v>
          </cell>
          <cell r="F86">
            <v>0</v>
          </cell>
          <cell r="G86">
            <v>19.411239999999996</v>
          </cell>
          <cell r="H86">
            <v>16.792748660000001</v>
          </cell>
          <cell r="I86">
            <v>17.800246999999999</v>
          </cell>
          <cell r="J86">
            <v>16.02544</v>
          </cell>
          <cell r="K86">
            <v>18.183551640000001</v>
          </cell>
          <cell r="L86">
            <v>15.611781000000001</v>
          </cell>
          <cell r="M86">
            <v>0.45411000000000001</v>
          </cell>
          <cell r="N86">
            <v>0</v>
          </cell>
          <cell r="AA86">
            <v>0</v>
          </cell>
          <cell r="AN86">
            <v>0</v>
          </cell>
          <cell r="AO86">
            <v>0</v>
          </cell>
          <cell r="BB86">
            <v>0</v>
          </cell>
          <cell r="BP86">
            <v>0</v>
          </cell>
          <cell r="CC86">
            <v>0</v>
          </cell>
          <cell r="CE86">
            <v>0</v>
          </cell>
        </row>
        <row r="87">
          <cell r="A87" t="str">
            <v>GC OGA 01200</v>
          </cell>
          <cell r="C87" t="str">
            <v>Cursos internos y externos</v>
          </cell>
          <cell r="F87">
            <v>0</v>
          </cell>
          <cell r="G87">
            <v>4.743404</v>
          </cell>
          <cell r="H87">
            <v>3.904525</v>
          </cell>
          <cell r="I87">
            <v>5.0060359999999999</v>
          </cell>
          <cell r="J87">
            <v>4.2784180000000003</v>
          </cell>
          <cell r="K87">
            <v>4.8675620000000004</v>
          </cell>
          <cell r="L87">
            <v>0</v>
          </cell>
          <cell r="M87">
            <v>0</v>
          </cell>
          <cell r="N87">
            <v>0</v>
          </cell>
          <cell r="AA87">
            <v>0</v>
          </cell>
          <cell r="AN87">
            <v>0</v>
          </cell>
          <cell r="AO87">
            <v>0</v>
          </cell>
          <cell r="BB87">
            <v>0</v>
          </cell>
          <cell r="BP87">
            <v>0</v>
          </cell>
          <cell r="CC87">
            <v>0</v>
          </cell>
          <cell r="CE87">
            <v>0</v>
          </cell>
        </row>
        <row r="88">
          <cell r="A88" t="str">
            <v>GC OGA 01300</v>
          </cell>
          <cell r="C88" t="str">
            <v>Resto de gastos</v>
          </cell>
          <cell r="F88">
            <v>0</v>
          </cell>
          <cell r="G88">
            <v>13.361527999999987</v>
          </cell>
          <cell r="H88">
            <v>13.537431</v>
          </cell>
          <cell r="I88">
            <v>10.695374000000001</v>
          </cell>
          <cell r="J88">
            <v>13.143517000000003</v>
          </cell>
          <cell r="K88">
            <v>25.355981780000153</v>
          </cell>
          <cell r="L88">
            <v>16.261293000000002</v>
          </cell>
          <cell r="M88">
            <v>2.0276079999999999</v>
          </cell>
          <cell r="N88">
            <v>0</v>
          </cell>
          <cell r="AA88">
            <v>0</v>
          </cell>
          <cell r="AN88">
            <v>0</v>
          </cell>
          <cell r="AO88">
            <v>0</v>
          </cell>
          <cell r="BB88">
            <v>0</v>
          </cell>
          <cell r="BP88">
            <v>0</v>
          </cell>
          <cell r="CC88">
            <v>0</v>
          </cell>
          <cell r="CE88">
            <v>0</v>
          </cell>
        </row>
        <row r="89">
          <cell r="A89" t="str">
            <v>GC OGA 01000</v>
          </cell>
          <cell r="C89" t="str">
            <v>Otros Gastos</v>
          </cell>
          <cell r="D89">
            <v>0</v>
          </cell>
          <cell r="E89">
            <v>0</v>
          </cell>
          <cell r="F89">
            <v>0</v>
          </cell>
          <cell r="G89">
            <v>37.516171999999983</v>
          </cell>
          <cell r="H89">
            <v>34.234704659999998</v>
          </cell>
          <cell r="I89">
            <v>33.501657000000002</v>
          </cell>
          <cell r="J89">
            <v>33.447375000000001</v>
          </cell>
          <cell r="K89">
            <v>48.407095420000154</v>
          </cell>
          <cell r="L89">
            <v>31.873074000000003</v>
          </cell>
          <cell r="M89">
            <v>2.4817179999999999</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row>
        <row r="90">
          <cell r="A90" t="str">
            <v>GC OPI 01100</v>
          </cell>
          <cell r="C90" t="str">
            <v>Energía eléctrica</v>
          </cell>
          <cell r="H90">
            <v>0</v>
          </cell>
          <cell r="I90">
            <v>0</v>
          </cell>
          <cell r="J90">
            <v>9.2085880000000007</v>
          </cell>
          <cell r="K90">
            <v>8.2683789999999995</v>
          </cell>
          <cell r="L90">
            <v>10.18667295</v>
          </cell>
          <cell r="M90">
            <v>1.6052470000000001</v>
          </cell>
          <cell r="N90">
            <v>0</v>
          </cell>
          <cell r="AA90">
            <v>0</v>
          </cell>
          <cell r="AN90">
            <v>0</v>
          </cell>
          <cell r="AO90">
            <v>0</v>
          </cell>
          <cell r="BB90">
            <v>0</v>
          </cell>
          <cell r="BP90">
            <v>0</v>
          </cell>
          <cell r="CC90">
            <v>0</v>
          </cell>
          <cell r="CE90">
            <v>0</v>
          </cell>
        </row>
        <row r="91">
          <cell r="A91" t="str">
            <v>GC OPI 01200</v>
          </cell>
          <cell r="C91" t="str">
            <v>Seguridad</v>
          </cell>
          <cell r="H91">
            <v>0</v>
          </cell>
          <cell r="I91">
            <v>0</v>
          </cell>
          <cell r="J91">
            <v>14.353007999999999</v>
          </cell>
          <cell r="K91">
            <v>13.923370000000002</v>
          </cell>
          <cell r="L91">
            <v>14.449457999999998</v>
          </cell>
          <cell r="M91">
            <v>2.4512700000000001</v>
          </cell>
          <cell r="N91">
            <v>0</v>
          </cell>
          <cell r="AA91">
            <v>0</v>
          </cell>
          <cell r="AN91">
            <v>0</v>
          </cell>
          <cell r="AO91">
            <v>0</v>
          </cell>
          <cell r="BB91">
            <v>0</v>
          </cell>
          <cell r="BP91">
            <v>0</v>
          </cell>
          <cell r="CC91">
            <v>0</v>
          </cell>
          <cell r="CE91">
            <v>0</v>
          </cell>
        </row>
        <row r="92">
          <cell r="A92" t="str">
            <v>GC OPI 01300</v>
          </cell>
          <cell r="C92" t="str">
            <v>Servicios Inmobiliarios</v>
          </cell>
          <cell r="H92">
            <v>0</v>
          </cell>
          <cell r="I92">
            <v>0</v>
          </cell>
          <cell r="J92">
            <v>80.485219999999998</v>
          </cell>
          <cell r="K92">
            <v>95.876626279999996</v>
          </cell>
          <cell r="L92">
            <v>103.12594165</v>
          </cell>
          <cell r="M92">
            <v>17.235825689999999</v>
          </cell>
          <cell r="N92">
            <v>0</v>
          </cell>
          <cell r="AA92">
            <v>0</v>
          </cell>
          <cell r="AN92">
            <v>0</v>
          </cell>
          <cell r="AO92">
            <v>0</v>
          </cell>
          <cell r="BB92">
            <v>0</v>
          </cell>
          <cell r="BP92">
            <v>0</v>
          </cell>
          <cell r="CC92">
            <v>0</v>
          </cell>
          <cell r="CE92">
            <v>0</v>
          </cell>
        </row>
        <row r="93">
          <cell r="A93" t="str">
            <v>GC OPI 01400</v>
          </cell>
          <cell r="C93" t="str">
            <v xml:space="preserve">Otros   </v>
          </cell>
          <cell r="H93">
            <v>0</v>
          </cell>
          <cell r="I93">
            <v>0</v>
          </cell>
          <cell r="J93">
            <v>1.121234000000001</v>
          </cell>
          <cell r="K93">
            <v>0.55351999999999979</v>
          </cell>
          <cell r="L93">
            <v>0.79234800000000005</v>
          </cell>
          <cell r="M93">
            <v>0.126161</v>
          </cell>
          <cell r="N93">
            <v>0</v>
          </cell>
          <cell r="AA93">
            <v>0</v>
          </cell>
          <cell r="AN93">
            <v>0</v>
          </cell>
          <cell r="AO93">
            <v>0</v>
          </cell>
          <cell r="BB93">
            <v>0</v>
          </cell>
          <cell r="BP93">
            <v>0</v>
          </cell>
          <cell r="CC93">
            <v>0</v>
          </cell>
          <cell r="CE93">
            <v>0</v>
          </cell>
        </row>
        <row r="94">
          <cell r="A94" t="str">
            <v>GC OPI 01000</v>
          </cell>
          <cell r="C94" t="str">
            <v>Operación Inmobiliaria</v>
          </cell>
          <cell r="D94">
            <v>0</v>
          </cell>
          <cell r="E94">
            <v>0</v>
          </cell>
          <cell r="F94">
            <v>0</v>
          </cell>
          <cell r="G94">
            <v>0</v>
          </cell>
          <cell r="H94">
            <v>0</v>
          </cell>
          <cell r="I94">
            <v>0</v>
          </cell>
          <cell r="J94">
            <v>105.16805000000001</v>
          </cell>
          <cell r="K94">
            <v>118.62189528</v>
          </cell>
          <cell r="L94">
            <v>128.55442059999999</v>
          </cell>
          <cell r="M94">
            <v>21.418503689999998</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row>
        <row r="96">
          <cell r="A96" t="str">
            <v>GC FOC 01100</v>
          </cell>
          <cell r="C96" t="str">
            <v>Operación inmobiliaria</v>
          </cell>
          <cell r="E96">
            <v>23.184673</v>
          </cell>
          <cell r="F96">
            <v>31.307303999999998</v>
          </cell>
          <cell r="G96">
            <v>35.788355000000003</v>
          </cell>
          <cell r="H96">
            <v>39.909559999999999</v>
          </cell>
          <cell r="I96">
            <v>43.260822000000005</v>
          </cell>
          <cell r="J96">
            <v>2.4271129999999999</v>
          </cell>
          <cell r="K96">
            <v>2.3954260000000005</v>
          </cell>
          <cell r="L96">
            <v>2.6075010499999998</v>
          </cell>
          <cell r="M96">
            <v>1.8038879999999995</v>
          </cell>
          <cell r="N96">
            <v>1.6372079999999996</v>
          </cell>
          <cell r="O96">
            <v>0.136434</v>
          </cell>
          <cell r="P96">
            <v>0.136434</v>
          </cell>
          <cell r="Q96">
            <v>0.136434</v>
          </cell>
          <cell r="R96">
            <v>0.136434</v>
          </cell>
          <cell r="S96">
            <v>0.136434</v>
          </cell>
          <cell r="T96">
            <v>0.136434</v>
          </cell>
          <cell r="U96">
            <v>0.136434</v>
          </cell>
          <cell r="V96">
            <v>0.136434</v>
          </cell>
          <cell r="W96">
            <v>0.136434</v>
          </cell>
          <cell r="X96">
            <v>0.136434</v>
          </cell>
          <cell r="Y96">
            <v>0.136434</v>
          </cell>
          <cell r="Z96">
            <v>0.136434</v>
          </cell>
          <cell r="AA96">
            <v>1.6372079999999996</v>
          </cell>
          <cell r="AB96">
            <v>0.136434</v>
          </cell>
          <cell r="AC96">
            <v>0.136434</v>
          </cell>
          <cell r="AD96">
            <v>0.136434</v>
          </cell>
          <cell r="AE96">
            <v>0.136434</v>
          </cell>
          <cell r="AF96">
            <v>0.136434</v>
          </cell>
          <cell r="AG96">
            <v>0.136434</v>
          </cell>
          <cell r="AH96">
            <v>0.136434</v>
          </cell>
          <cell r="AI96">
            <v>0.136434</v>
          </cell>
          <cell r="AJ96">
            <v>0.136434</v>
          </cell>
          <cell r="AK96">
            <v>0.136434</v>
          </cell>
          <cell r="AL96">
            <v>0.136434</v>
          </cell>
          <cell r="AM96">
            <v>0.136434</v>
          </cell>
          <cell r="AN96">
            <v>1.6372079999999996</v>
          </cell>
          <cell r="AO96">
            <v>0</v>
          </cell>
          <cell r="AP96">
            <v>0</v>
          </cell>
          <cell r="AQ96">
            <v>0.27286899999999997</v>
          </cell>
          <cell r="AR96">
            <v>0.136434</v>
          </cell>
          <cell r="AS96">
            <v>0.136434</v>
          </cell>
          <cell r="AT96">
            <v>0.136434</v>
          </cell>
          <cell r="AU96">
            <v>0.136434</v>
          </cell>
          <cell r="AV96">
            <v>0.136434</v>
          </cell>
          <cell r="AW96">
            <v>0.136434</v>
          </cell>
          <cell r="AX96">
            <v>0.136434</v>
          </cell>
          <cell r="AY96">
            <v>0.136434</v>
          </cell>
          <cell r="BB96">
            <v>1.3643409999999996</v>
          </cell>
          <cell r="BG96">
            <v>0</v>
          </cell>
          <cell r="BH96">
            <v>0</v>
          </cell>
          <cell r="BI96">
            <v>0</v>
          </cell>
          <cell r="BJ96">
            <v>0</v>
          </cell>
          <cell r="BK96">
            <v>0</v>
          </cell>
          <cell r="BL96">
            <v>0</v>
          </cell>
          <cell r="BM96">
            <v>0</v>
          </cell>
          <cell r="BN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E96">
            <v>0</v>
          </cell>
          <cell r="CF96">
            <v>0</v>
          </cell>
          <cell r="CG96">
            <v>0</v>
          </cell>
          <cell r="CH96">
            <v>0</v>
          </cell>
          <cell r="CI96">
            <v>0</v>
          </cell>
          <cell r="CJ96">
            <v>0</v>
          </cell>
        </row>
        <row r="97">
          <cell r="A97" t="str">
            <v>GC FOC 01700</v>
          </cell>
          <cell r="C97" t="str">
            <v>Otros gastos</v>
          </cell>
          <cell r="K97">
            <v>0</v>
          </cell>
          <cell r="L97">
            <v>0</v>
          </cell>
          <cell r="M97">
            <v>1.0715349999999999</v>
          </cell>
          <cell r="N97">
            <v>1.138277</v>
          </cell>
          <cell r="O97">
            <v>9.3467999999999996E-2</v>
          </cell>
          <cell r="P97">
            <v>9.0964000000000003E-2</v>
          </cell>
          <cell r="Q97">
            <v>0.133328</v>
          </cell>
          <cell r="R97">
            <v>9.1082999999999997E-2</v>
          </cell>
          <cell r="S97">
            <v>0.10505200000000001</v>
          </cell>
          <cell r="T97">
            <v>0.100039</v>
          </cell>
          <cell r="U97">
            <v>0.135655</v>
          </cell>
          <cell r="V97">
            <v>0.10241400000000001</v>
          </cell>
          <cell r="W97">
            <v>0.10005699999999999</v>
          </cell>
          <cell r="X97">
            <v>0.113176</v>
          </cell>
          <cell r="Y97">
            <v>0.109387</v>
          </cell>
          <cell r="Z97">
            <v>0.136294</v>
          </cell>
          <cell r="AA97">
            <v>1.3109169999999997</v>
          </cell>
          <cell r="AB97">
            <v>5.2677000000000002E-2</v>
          </cell>
          <cell r="AC97">
            <v>9.1111999999999999E-2</v>
          </cell>
          <cell r="AD97">
            <v>8.6514999999999995E-2</v>
          </cell>
          <cell r="AE97">
            <v>9.1782000000000002E-2</v>
          </cell>
          <cell r="AF97">
            <v>0.17083400000000001</v>
          </cell>
          <cell r="AG97">
            <v>0.107484</v>
          </cell>
          <cell r="AH97">
            <v>0.115789</v>
          </cell>
          <cell r="AI97">
            <v>9.8694000000000004E-2</v>
          </cell>
          <cell r="AJ97">
            <v>0.118799</v>
          </cell>
          <cell r="AK97">
            <v>8.2296999999999995E-2</v>
          </cell>
          <cell r="AL97">
            <v>9.0660000000000004E-2</v>
          </cell>
          <cell r="AM97">
            <v>0.108394</v>
          </cell>
          <cell r="AN97">
            <v>1.2150370000000001</v>
          </cell>
          <cell r="AO97">
            <v>0</v>
          </cell>
          <cell r="AP97">
            <v>0</v>
          </cell>
          <cell r="AQ97">
            <v>0.154554</v>
          </cell>
          <cell r="AR97">
            <v>6.7028000000000004E-2</v>
          </cell>
          <cell r="AS97">
            <v>0.11064400000000001</v>
          </cell>
          <cell r="AT97">
            <v>0.127724</v>
          </cell>
          <cell r="AU97">
            <v>7.0801000000000003E-2</v>
          </cell>
          <cell r="AV97">
            <v>8.9929999999999996E-2</v>
          </cell>
          <cell r="AW97">
            <v>7.1353E-2</v>
          </cell>
          <cell r="AX97">
            <v>7.2475999999999999E-2</v>
          </cell>
          <cell r="AY97">
            <v>8.4886000000000003E-2</v>
          </cell>
          <cell r="BB97">
            <v>0.84939599999999993</v>
          </cell>
          <cell r="BG97">
            <v>0</v>
          </cell>
          <cell r="BH97">
            <v>0</v>
          </cell>
          <cell r="BI97">
            <v>0</v>
          </cell>
          <cell r="BJ97">
            <v>0</v>
          </cell>
          <cell r="BK97">
            <v>0</v>
          </cell>
          <cell r="BL97">
            <v>0</v>
          </cell>
          <cell r="BM97">
            <v>0</v>
          </cell>
          <cell r="BN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E97">
            <v>0</v>
          </cell>
          <cell r="CF97">
            <v>0</v>
          </cell>
          <cell r="CG97">
            <v>0</v>
          </cell>
          <cell r="CH97">
            <v>0</v>
          </cell>
          <cell r="CI97">
            <v>0</v>
          </cell>
          <cell r="CJ97">
            <v>0</v>
          </cell>
        </row>
        <row r="98">
          <cell r="A98" t="str">
            <v>GC FOC 01200</v>
          </cell>
          <cell r="C98" t="str">
            <v>Mantenimientos de cómputo</v>
          </cell>
          <cell r="E98">
            <v>6.5127000000000004E-2</v>
          </cell>
          <cell r="F98">
            <v>0</v>
          </cell>
          <cell r="G98">
            <v>5.5030000000000001E-3</v>
          </cell>
          <cell r="H98">
            <v>0</v>
          </cell>
          <cell r="I98">
            <v>0</v>
          </cell>
          <cell r="J98">
            <v>0</v>
          </cell>
          <cell r="K98">
            <v>0</v>
          </cell>
          <cell r="L98">
            <v>0.157024</v>
          </cell>
          <cell r="M98">
            <v>8.6800000000000002E-3</v>
          </cell>
          <cell r="N98">
            <v>6.1006000000000005E-2</v>
          </cell>
          <cell r="O98">
            <v>0</v>
          </cell>
          <cell r="P98">
            <v>7.3399999999999995E-4</v>
          </cell>
          <cell r="Q98">
            <v>7.3399999999999995E-4</v>
          </cell>
          <cell r="R98">
            <v>9.0399999999999996E-4</v>
          </cell>
          <cell r="S98">
            <v>9.1299999999999997E-4</v>
          </cell>
          <cell r="T98">
            <v>2.3050999999999999E-2</v>
          </cell>
          <cell r="U98">
            <v>7.7720000000000003E-3</v>
          </cell>
          <cell r="V98">
            <v>1.9355000000000001E-2</v>
          </cell>
          <cell r="W98">
            <v>8.4489999999999999E-3</v>
          </cell>
          <cell r="X98">
            <v>1.0050999999999999E-2</v>
          </cell>
          <cell r="Y98">
            <v>8.548E-3</v>
          </cell>
          <cell r="Z98">
            <v>4.8481000000000003E-2</v>
          </cell>
          <cell r="AA98">
            <v>0.128992</v>
          </cell>
          <cell r="AB98">
            <v>6.9259999999999999E-3</v>
          </cell>
          <cell r="AC98">
            <v>8.4489999999999999E-3</v>
          </cell>
          <cell r="AD98">
            <v>8.3470000000000003E-3</v>
          </cell>
          <cell r="AE98">
            <v>3.5014000000000003E-2</v>
          </cell>
          <cell r="AF98">
            <v>1.0451999999999999E-2</v>
          </cell>
          <cell r="AG98">
            <v>1.4034E-2</v>
          </cell>
          <cell r="AH98">
            <v>1.2031E-2</v>
          </cell>
          <cell r="AI98">
            <v>1.8948E-2</v>
          </cell>
          <cell r="AJ98">
            <v>1.5344E-2</v>
          </cell>
          <cell r="AK98">
            <v>3.0169000000000001E-2</v>
          </cell>
          <cell r="AL98">
            <v>2.4962999999999999E-2</v>
          </cell>
          <cell r="AM98">
            <v>5.2884E-2</v>
          </cell>
          <cell r="AN98">
            <v>0.23756099999999997</v>
          </cell>
          <cell r="AO98">
            <v>0</v>
          </cell>
          <cell r="AP98">
            <v>0</v>
          </cell>
          <cell r="AQ98">
            <v>1.2050999999999999E-2</v>
          </cell>
          <cell r="AR98">
            <v>2.1488E-2</v>
          </cell>
          <cell r="AS98">
            <v>3.7835000000000001E-2</v>
          </cell>
          <cell r="AT98">
            <v>4.8488999999999997E-2</v>
          </cell>
          <cell r="AU98">
            <v>2.9721999999999998E-2</v>
          </cell>
          <cell r="AV98">
            <v>7.4100000000000001E-4</v>
          </cell>
          <cell r="AW98">
            <v>3.0741999999999998E-2</v>
          </cell>
          <cell r="AX98">
            <v>1.5346E-2</v>
          </cell>
          <cell r="AY98">
            <v>1.2893999999999999E-2</v>
          </cell>
          <cell r="BB98">
            <v>0.20930799999999997</v>
          </cell>
          <cell r="BG98">
            <v>0</v>
          </cell>
          <cell r="BH98">
            <v>0</v>
          </cell>
          <cell r="BI98">
            <v>0</v>
          </cell>
          <cell r="BJ98">
            <v>0</v>
          </cell>
          <cell r="BK98">
            <v>0</v>
          </cell>
          <cell r="BL98">
            <v>0</v>
          </cell>
          <cell r="BM98">
            <v>0</v>
          </cell>
          <cell r="BN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E98">
            <v>0</v>
          </cell>
          <cell r="CF98">
            <v>0</v>
          </cell>
          <cell r="CG98">
            <v>0</v>
          </cell>
          <cell r="CH98">
            <v>0</v>
          </cell>
          <cell r="CI98">
            <v>0</v>
          </cell>
          <cell r="CJ98">
            <v>0</v>
          </cell>
        </row>
        <row r="99">
          <cell r="A99" t="str">
            <v>GC FOC 01500</v>
          </cell>
          <cell r="C99" t="str">
            <v>Adquisición de software</v>
          </cell>
          <cell r="K99">
            <v>0</v>
          </cell>
          <cell r="L99">
            <v>0</v>
          </cell>
          <cell r="M99">
            <v>8.2394999999999996E-2</v>
          </cell>
          <cell r="N99">
            <v>8.5446999999999995E-2</v>
          </cell>
          <cell r="O99">
            <v>0</v>
          </cell>
          <cell r="P99">
            <v>0</v>
          </cell>
          <cell r="Q99">
            <v>0</v>
          </cell>
          <cell r="R99">
            <v>0</v>
          </cell>
          <cell r="S99">
            <v>0</v>
          </cell>
          <cell r="T99">
            <v>0</v>
          </cell>
          <cell r="U99">
            <v>0</v>
          </cell>
          <cell r="V99">
            <v>0</v>
          </cell>
          <cell r="W99">
            <v>8.8724999999999998E-2</v>
          </cell>
          <cell r="X99">
            <v>0</v>
          </cell>
          <cell r="Y99">
            <v>1.0349000000000001E-2</v>
          </cell>
          <cell r="Z99">
            <v>0</v>
          </cell>
          <cell r="AA99">
            <v>9.9073999999999995E-2</v>
          </cell>
          <cell r="AB99">
            <v>0</v>
          </cell>
          <cell r="AC99">
            <v>0</v>
          </cell>
          <cell r="AD99">
            <v>0</v>
          </cell>
          <cell r="AE99">
            <v>0</v>
          </cell>
          <cell r="AF99">
            <v>4.0215000000000001E-2</v>
          </cell>
          <cell r="AG99">
            <v>4.5100000000000001E-3</v>
          </cell>
          <cell r="AH99">
            <v>0</v>
          </cell>
          <cell r="AI99">
            <v>0</v>
          </cell>
          <cell r="AJ99">
            <v>8.0144000000000007E-2</v>
          </cell>
          <cell r="AK99">
            <v>0</v>
          </cell>
          <cell r="AL99">
            <v>0</v>
          </cell>
          <cell r="AM99">
            <v>9.7640000000000001E-3</v>
          </cell>
          <cell r="AN99">
            <v>0.134633</v>
          </cell>
          <cell r="AO99">
            <v>0</v>
          </cell>
          <cell r="AP99">
            <v>0</v>
          </cell>
          <cell r="AQ99">
            <v>0</v>
          </cell>
          <cell r="AR99">
            <v>0</v>
          </cell>
          <cell r="AS99">
            <v>0</v>
          </cell>
          <cell r="AT99">
            <v>0</v>
          </cell>
          <cell r="AU99">
            <v>0</v>
          </cell>
          <cell r="AV99">
            <v>0</v>
          </cell>
          <cell r="AW99">
            <v>0</v>
          </cell>
          <cell r="AX99">
            <v>0</v>
          </cell>
          <cell r="AY99">
            <v>7.0365999999999998E-2</v>
          </cell>
          <cell r="BB99">
            <v>7.0365999999999998E-2</v>
          </cell>
          <cell r="BG99">
            <v>0</v>
          </cell>
          <cell r="BH99">
            <v>0</v>
          </cell>
          <cell r="BI99">
            <v>0</v>
          </cell>
          <cell r="BJ99">
            <v>0</v>
          </cell>
          <cell r="BK99">
            <v>0</v>
          </cell>
          <cell r="BL99">
            <v>0</v>
          </cell>
          <cell r="BM99">
            <v>0</v>
          </cell>
          <cell r="BN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E99">
            <v>0</v>
          </cell>
          <cell r="CF99">
            <v>0</v>
          </cell>
          <cell r="CG99">
            <v>0</v>
          </cell>
          <cell r="CH99">
            <v>0</v>
          </cell>
          <cell r="CI99">
            <v>0</v>
          </cell>
          <cell r="CJ99">
            <v>0</v>
          </cell>
        </row>
        <row r="100">
          <cell r="A100" t="str">
            <v>GC FOC 01300</v>
          </cell>
          <cell r="C100" t="str">
            <v>Publicidad</v>
          </cell>
          <cell r="E100">
            <v>4.5153939999999997</v>
          </cell>
          <cell r="F100">
            <v>8.8440000000000005E-2</v>
          </cell>
          <cell r="G100">
            <v>0.27104499999999998</v>
          </cell>
          <cell r="H100">
            <v>0.99876799999999999</v>
          </cell>
          <cell r="I100">
            <v>1.073556</v>
          </cell>
          <cell r="J100">
            <v>0.22852899999999987</v>
          </cell>
          <cell r="K100">
            <v>0.52886699999999998</v>
          </cell>
          <cell r="L100">
            <v>0.45190299999999994</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B100">
            <v>0</v>
          </cell>
          <cell r="BG100">
            <v>0</v>
          </cell>
          <cell r="BH100">
            <v>0</v>
          </cell>
          <cell r="BI100">
            <v>0</v>
          </cell>
          <cell r="BJ100">
            <v>0</v>
          </cell>
          <cell r="BK100">
            <v>0</v>
          </cell>
          <cell r="BL100">
            <v>0</v>
          </cell>
          <cell r="BM100">
            <v>0</v>
          </cell>
          <cell r="BN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E100">
            <v>0</v>
          </cell>
          <cell r="CF100">
            <v>0</v>
          </cell>
          <cell r="CG100">
            <v>0</v>
          </cell>
          <cell r="CH100">
            <v>0</v>
          </cell>
          <cell r="CI100">
            <v>0</v>
          </cell>
          <cell r="CJ100">
            <v>0</v>
          </cell>
        </row>
        <row r="101">
          <cell r="A101" t="str">
            <v>GC FOC 01600</v>
          </cell>
          <cell r="C101" t="str">
            <v>Impresiones, suscripciones y correo</v>
          </cell>
          <cell r="K101">
            <v>0</v>
          </cell>
          <cell r="L101">
            <v>0</v>
          </cell>
          <cell r="M101">
            <v>0.23308899999999999</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BB101">
            <v>0</v>
          </cell>
          <cell r="BG101">
            <v>0</v>
          </cell>
          <cell r="BH101">
            <v>0</v>
          </cell>
          <cell r="BI101">
            <v>0</v>
          </cell>
          <cell r="BJ101">
            <v>0</v>
          </cell>
          <cell r="BK101">
            <v>0</v>
          </cell>
          <cell r="BL101">
            <v>0</v>
          </cell>
          <cell r="BM101">
            <v>0</v>
          </cell>
          <cell r="BN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E101">
            <v>0</v>
          </cell>
          <cell r="CF101">
            <v>0</v>
          </cell>
          <cell r="CG101">
            <v>0</v>
          </cell>
          <cell r="CH101">
            <v>0</v>
          </cell>
          <cell r="CI101">
            <v>0</v>
          </cell>
          <cell r="CJ101">
            <v>0</v>
          </cell>
        </row>
        <row r="102">
          <cell r="A102" t="str">
            <v>GC FOC 01400</v>
          </cell>
          <cell r="C102" t="str">
            <v>FOCOAH</v>
          </cell>
          <cell r="E102">
            <v>27.765194000000001</v>
          </cell>
          <cell r="F102">
            <v>31.395743999999997</v>
          </cell>
          <cell r="G102">
            <v>36.064903000000001</v>
          </cell>
          <cell r="H102">
            <v>40.908327999999997</v>
          </cell>
          <cell r="I102">
            <v>44.334378000000001</v>
          </cell>
          <cell r="J102">
            <v>2.6556419999999998</v>
          </cell>
          <cell r="K102">
            <v>2.9242930000000005</v>
          </cell>
          <cell r="L102">
            <v>3.2164280499999993</v>
          </cell>
          <cell r="M102">
            <v>3.1995869999999997</v>
          </cell>
          <cell r="N102">
            <v>2.9219379999999995</v>
          </cell>
          <cell r="O102">
            <v>0.229902</v>
          </cell>
          <cell r="P102">
            <v>0.228132</v>
          </cell>
          <cell r="Q102">
            <v>0.27049600000000001</v>
          </cell>
          <cell r="R102">
            <v>0.22842099999999999</v>
          </cell>
          <cell r="S102">
            <v>0.242399</v>
          </cell>
          <cell r="T102">
            <v>0.25952399999999998</v>
          </cell>
          <cell r="U102">
            <v>0.27986100000000003</v>
          </cell>
          <cell r="V102">
            <v>0.25820300000000002</v>
          </cell>
          <cell r="W102">
            <v>0.33366499999999999</v>
          </cell>
          <cell r="X102">
            <v>0.25966099999999998</v>
          </cell>
          <cell r="Y102">
            <v>0.26471800000000001</v>
          </cell>
          <cell r="Z102">
            <v>0.32120899999999997</v>
          </cell>
          <cell r="AA102">
            <v>3.1761909999999993</v>
          </cell>
          <cell r="AB102">
            <v>0.19603699999999999</v>
          </cell>
          <cell r="AC102">
            <v>0.23599500000000001</v>
          </cell>
          <cell r="AD102">
            <v>0.231296</v>
          </cell>
          <cell r="AE102">
            <v>0.26323000000000002</v>
          </cell>
          <cell r="AF102">
            <v>0.357935</v>
          </cell>
          <cell r="AG102">
            <v>0.26246200000000003</v>
          </cell>
          <cell r="AH102">
            <v>0.26425399999999999</v>
          </cell>
          <cell r="AI102">
            <v>0.25407600000000002</v>
          </cell>
          <cell r="AJ102">
            <v>0.350721</v>
          </cell>
          <cell r="AK102">
            <v>0.24890000000000001</v>
          </cell>
          <cell r="AL102">
            <v>0.25205700000000003</v>
          </cell>
          <cell r="AM102">
            <v>0.30747599999999997</v>
          </cell>
          <cell r="AN102">
            <v>3.2244389999999998</v>
          </cell>
          <cell r="AO102">
            <v>0</v>
          </cell>
          <cell r="AP102">
            <v>0</v>
          </cell>
          <cell r="AQ102">
            <v>0.43947399999999998</v>
          </cell>
          <cell r="AR102">
            <v>0.22495000000000001</v>
          </cell>
          <cell r="AS102">
            <v>0.28491300000000003</v>
          </cell>
          <cell r="AT102">
            <v>0.31264700000000001</v>
          </cell>
          <cell r="AU102">
            <v>0.236957</v>
          </cell>
          <cell r="AV102">
            <v>0.227105</v>
          </cell>
          <cell r="AW102">
            <v>0.23852899999999999</v>
          </cell>
          <cell r="AX102">
            <v>0.22425599999999998</v>
          </cell>
          <cell r="AY102">
            <v>0.30458000000000002</v>
          </cell>
          <cell r="AZ102">
            <v>0</v>
          </cell>
          <cell r="BA102">
            <v>0</v>
          </cell>
          <cell r="BB102">
            <v>2.4934109999999996</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row>
        <row r="103">
          <cell r="A103" t="str">
            <v>GC SVD 01100</v>
          </cell>
          <cell r="C103" t="str">
            <v>Servicios Personales SVD</v>
          </cell>
          <cell r="K103">
            <v>0</v>
          </cell>
          <cell r="L103">
            <v>0</v>
          </cell>
          <cell r="M103">
            <v>0.16212599999999999</v>
          </cell>
          <cell r="N103">
            <v>1.1086455700000002</v>
          </cell>
          <cell r="O103">
            <v>0.1061</v>
          </cell>
          <cell r="P103">
            <v>8.6502999999999997E-2</v>
          </cell>
          <cell r="Q103">
            <v>8.8364999999999999E-2</v>
          </cell>
          <cell r="R103">
            <v>8.6461999999999997E-2</v>
          </cell>
          <cell r="S103">
            <v>0.14926700000000001</v>
          </cell>
          <cell r="T103">
            <v>8.7155999999999997E-2</v>
          </cell>
          <cell r="U103">
            <v>8.8699E-2</v>
          </cell>
          <cell r="V103">
            <v>8.8342000000000004E-2</v>
          </cell>
          <cell r="W103">
            <v>8.7999999999999995E-2</v>
          </cell>
          <cell r="X103">
            <v>8.9873999999999996E-2</v>
          </cell>
          <cell r="Y103">
            <v>8.8685E-2</v>
          </cell>
          <cell r="Z103">
            <v>0.114163</v>
          </cell>
          <cell r="AA103">
            <v>1.161616</v>
          </cell>
          <cell r="AB103">
            <v>0.10695</v>
          </cell>
          <cell r="AC103">
            <v>8.6833999999999995E-2</v>
          </cell>
          <cell r="AD103">
            <v>8.8519E-2</v>
          </cell>
          <cell r="AE103">
            <v>8.9443999999999996E-2</v>
          </cell>
          <cell r="AF103">
            <v>0.100176</v>
          </cell>
          <cell r="AG103">
            <v>9.2158000000000004E-2</v>
          </cell>
          <cell r="AH103">
            <v>9.8192000000000002E-2</v>
          </cell>
          <cell r="AI103">
            <v>0.14500399999999999</v>
          </cell>
          <cell r="AJ103">
            <v>9.3146000000000007E-2</v>
          </cell>
          <cell r="AK103">
            <v>8.5067000000000004E-2</v>
          </cell>
          <cell r="AL103">
            <v>8.7925000000000003E-2</v>
          </cell>
          <cell r="AM103">
            <v>0.11527800000000001</v>
          </cell>
          <cell r="AN103">
            <v>1.1886930000000002</v>
          </cell>
          <cell r="AO103">
            <v>0</v>
          </cell>
          <cell r="AP103">
            <v>0.113534</v>
          </cell>
          <cell r="AQ103">
            <v>8.9584999999999998E-2</v>
          </cell>
          <cell r="AR103">
            <v>9.1387999999999997E-2</v>
          </cell>
          <cell r="AS103">
            <v>9.6759999999999999E-2</v>
          </cell>
          <cell r="AT103">
            <v>9.5649999999999999E-2</v>
          </cell>
          <cell r="AU103">
            <v>8.9399000000000006E-2</v>
          </cell>
          <cell r="AV103">
            <v>9.0610999999999997E-2</v>
          </cell>
          <cell r="AW103">
            <v>0.14061999999999999</v>
          </cell>
          <cell r="AX103">
            <v>8.9667999999999998E-2</v>
          </cell>
          <cell r="AY103">
            <v>9.0390999999999999E-2</v>
          </cell>
          <cell r="BB103">
            <v>0.98760599999999998</v>
          </cell>
          <cell r="BG103">
            <v>0</v>
          </cell>
          <cell r="BH103">
            <v>0</v>
          </cell>
          <cell r="BI103">
            <v>0</v>
          </cell>
          <cell r="BJ103">
            <v>0</v>
          </cell>
          <cell r="BK103">
            <v>0</v>
          </cell>
          <cell r="BL103">
            <v>0</v>
          </cell>
          <cell r="BM103">
            <v>0</v>
          </cell>
          <cell r="BN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E103">
            <v>0</v>
          </cell>
          <cell r="CF103">
            <v>0</v>
          </cell>
          <cell r="CG103">
            <v>0</v>
          </cell>
          <cell r="CH103">
            <v>0</v>
          </cell>
          <cell r="CI103">
            <v>0</v>
          </cell>
          <cell r="CJ103">
            <v>0</v>
          </cell>
        </row>
        <row r="104">
          <cell r="A104" t="str">
            <v>GC SVD 01200</v>
          </cell>
          <cell r="C104" t="str">
            <v>Recursos Materiales SVD</v>
          </cell>
          <cell r="K104">
            <v>0</v>
          </cell>
          <cell r="L104">
            <v>0</v>
          </cell>
          <cell r="M104">
            <v>3.5999999999999999E-3</v>
          </cell>
          <cell r="N104">
            <v>0.13270844000000009</v>
          </cell>
          <cell r="O104">
            <v>4.7100000000000001E-4</v>
          </cell>
          <cell r="P104">
            <v>3.8699999999999997E-4</v>
          </cell>
          <cell r="Q104">
            <v>4.57E-4</v>
          </cell>
          <cell r="R104">
            <v>1.469E-3</v>
          </cell>
          <cell r="S104">
            <v>3.3300000000000002E-4</v>
          </cell>
          <cell r="T104">
            <v>5.2999999999999998E-4</v>
          </cell>
          <cell r="U104">
            <v>1.0939999999999999E-3</v>
          </cell>
          <cell r="V104">
            <v>5.4799999999999998E-4</v>
          </cell>
          <cell r="W104">
            <v>4.08E-4</v>
          </cell>
          <cell r="X104">
            <v>1.8265E-2</v>
          </cell>
          <cell r="Y104">
            <v>4.6799999999999999E-4</v>
          </cell>
          <cell r="Z104">
            <v>5.8900000000000001E-4</v>
          </cell>
          <cell r="AA104">
            <v>2.5019E-2</v>
          </cell>
          <cell r="AB104">
            <v>5.8E-5</v>
          </cell>
          <cell r="AC104">
            <v>2.7700000000000001E-4</v>
          </cell>
          <cell r="AD104">
            <v>5.4199999999999995E-4</v>
          </cell>
          <cell r="AE104">
            <v>1.1150000000000001E-3</v>
          </cell>
          <cell r="AF104">
            <v>4.8690000000000001E-3</v>
          </cell>
          <cell r="AG104">
            <v>1.305E-3</v>
          </cell>
          <cell r="AH104">
            <v>1.3600000000000001E-3</v>
          </cell>
          <cell r="AI104">
            <v>1.3090000000000001E-3</v>
          </cell>
          <cell r="AJ104">
            <v>-2.7599999999999999E-4</v>
          </cell>
          <cell r="AK104">
            <v>4.7800000000000002E-4</v>
          </cell>
          <cell r="AL104">
            <v>-5.6210000000000001E-3</v>
          </cell>
          <cell r="AM104">
            <v>5.7200000000000003E-4</v>
          </cell>
          <cell r="AN104">
            <v>5.9879999999999985E-3</v>
          </cell>
          <cell r="AO104">
            <v>0</v>
          </cell>
          <cell r="AP104">
            <v>1.2E-5</v>
          </cell>
          <cell r="AQ104">
            <v>1.4E-5</v>
          </cell>
          <cell r="AR104">
            <v>1.73E-4</v>
          </cell>
          <cell r="AS104">
            <v>3.1300000000000002E-4</v>
          </cell>
          <cell r="AT104">
            <v>1.8E-5</v>
          </cell>
          <cell r="AU104">
            <v>0</v>
          </cell>
          <cell r="AV104">
            <v>0</v>
          </cell>
          <cell r="AW104">
            <v>5.0000000000000002E-5</v>
          </cell>
          <cell r="AX104">
            <v>0</v>
          </cell>
          <cell r="AY104">
            <v>7.1549999999999999E-3</v>
          </cell>
          <cell r="BB104">
            <v>7.7349999999999997E-3</v>
          </cell>
          <cell r="BG104">
            <v>0</v>
          </cell>
          <cell r="BH104">
            <v>0</v>
          </cell>
          <cell r="BI104">
            <v>0</v>
          </cell>
          <cell r="BJ104">
            <v>0</v>
          </cell>
          <cell r="BK104">
            <v>0</v>
          </cell>
          <cell r="BL104">
            <v>0</v>
          </cell>
          <cell r="BM104">
            <v>0</v>
          </cell>
          <cell r="BN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E104">
            <v>0</v>
          </cell>
          <cell r="CF104">
            <v>0</v>
          </cell>
          <cell r="CG104">
            <v>0</v>
          </cell>
          <cell r="CH104">
            <v>0</v>
          </cell>
          <cell r="CI104">
            <v>0</v>
          </cell>
          <cell r="CJ104">
            <v>0</v>
          </cell>
        </row>
        <row r="105">
          <cell r="A105" t="str">
            <v>GC SVD 01300</v>
          </cell>
          <cell r="C105" t="str">
            <v>Informática SVD</v>
          </cell>
          <cell r="K105">
            <v>0</v>
          </cell>
          <cell r="L105">
            <v>0</v>
          </cell>
          <cell r="M105">
            <v>16.558012000000002</v>
          </cell>
          <cell r="N105">
            <v>12.368749000000001</v>
          </cell>
          <cell r="O105">
            <v>0.45176100000000002</v>
          </cell>
          <cell r="P105">
            <v>0.37528400000000001</v>
          </cell>
          <cell r="Q105">
            <v>0.453488</v>
          </cell>
          <cell r="R105">
            <v>0.31720300000000001</v>
          </cell>
          <cell r="S105">
            <v>0.40331699999999998</v>
          </cell>
          <cell r="T105">
            <v>0.37666500000000003</v>
          </cell>
          <cell r="U105">
            <v>0.43129899999999999</v>
          </cell>
          <cell r="V105">
            <v>8.7500000000000002E-4</v>
          </cell>
          <cell r="W105">
            <v>1.8879999999999999E-3</v>
          </cell>
          <cell r="X105">
            <v>5.4368E-2</v>
          </cell>
          <cell r="Y105">
            <v>6.2896999999999995E-2</v>
          </cell>
          <cell r="Z105">
            <v>-0.26347980999999998</v>
          </cell>
          <cell r="AA105">
            <v>2.6655651900000006</v>
          </cell>
          <cell r="AB105">
            <v>0</v>
          </cell>
          <cell r="AC105">
            <v>2.209E-3</v>
          </cell>
          <cell r="AD105">
            <v>3.9982999999999998E-2</v>
          </cell>
          <cell r="AE105">
            <v>3.6830000000000001E-3</v>
          </cell>
          <cell r="AF105">
            <v>9.8145999999999997E-2</v>
          </cell>
          <cell r="AG105">
            <v>1.9591000000000001E-2</v>
          </cell>
          <cell r="AH105">
            <v>4.8500000000000001E-3</v>
          </cell>
          <cell r="AI105">
            <v>1.3297E-2</v>
          </cell>
          <cell r="AJ105">
            <v>0.12932399999999999</v>
          </cell>
          <cell r="AK105">
            <v>8.1480000000000007E-3</v>
          </cell>
          <cell r="AL105">
            <v>0.19503300000000001</v>
          </cell>
          <cell r="AM105">
            <v>0.138795</v>
          </cell>
          <cell r="AN105">
            <v>0.65305900000000006</v>
          </cell>
          <cell r="AO105">
            <v>0</v>
          </cell>
          <cell r="AP105">
            <v>0</v>
          </cell>
          <cell r="AQ105">
            <v>7.5500000000000003E-3</v>
          </cell>
          <cell r="AR105">
            <v>9.2569999999999996E-3</v>
          </cell>
          <cell r="AS105">
            <v>4.0856999999999997E-2</v>
          </cell>
          <cell r="AT105">
            <v>7.9559000000000005E-2</v>
          </cell>
          <cell r="AU105">
            <v>8.4080000000000005E-3</v>
          </cell>
          <cell r="AV105">
            <v>7.5810000000000001E-3</v>
          </cell>
          <cell r="AW105">
            <v>7.0340000000000003E-3</v>
          </cell>
          <cell r="AX105">
            <v>1.2997E-2</v>
          </cell>
          <cell r="AY105">
            <v>0.13263800000000001</v>
          </cell>
          <cell r="BB105">
            <v>0.30588100000000001</v>
          </cell>
          <cell r="BG105">
            <v>0</v>
          </cell>
          <cell r="BH105">
            <v>0</v>
          </cell>
          <cell r="BI105">
            <v>0</v>
          </cell>
          <cell r="BJ105">
            <v>0</v>
          </cell>
          <cell r="BK105">
            <v>0</v>
          </cell>
          <cell r="BL105">
            <v>0</v>
          </cell>
          <cell r="BM105">
            <v>0</v>
          </cell>
          <cell r="BN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4.5795180000000002</v>
          </cell>
          <cell r="CE105">
            <v>0</v>
          </cell>
          <cell r="CF105">
            <v>0</v>
          </cell>
          <cell r="CG105">
            <v>0</v>
          </cell>
          <cell r="CH105">
            <v>0</v>
          </cell>
          <cell r="CI105">
            <v>0</v>
          </cell>
          <cell r="CJ105">
            <v>0</v>
          </cell>
        </row>
        <row r="106">
          <cell r="A106" t="str">
            <v>GC SVD 01400</v>
          </cell>
          <cell r="C106" t="str">
            <v>Comunicación Social SVD</v>
          </cell>
          <cell r="K106">
            <v>0</v>
          </cell>
          <cell r="L106">
            <v>0</v>
          </cell>
          <cell r="M106">
            <v>1.093062</v>
          </cell>
          <cell r="N106">
            <v>55.899116999999997</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BB106">
            <v>0</v>
          </cell>
          <cell r="BG106">
            <v>0</v>
          </cell>
          <cell r="BH106">
            <v>0</v>
          </cell>
          <cell r="BI106">
            <v>0</v>
          </cell>
          <cell r="BJ106">
            <v>0</v>
          </cell>
          <cell r="BK106">
            <v>0</v>
          </cell>
          <cell r="BL106">
            <v>0</v>
          </cell>
          <cell r="BM106">
            <v>0</v>
          </cell>
          <cell r="BN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E106">
            <v>0</v>
          </cell>
          <cell r="CF106">
            <v>0</v>
          </cell>
          <cell r="CG106">
            <v>0</v>
          </cell>
          <cell r="CH106">
            <v>0</v>
          </cell>
          <cell r="CI106">
            <v>0</v>
          </cell>
          <cell r="CJ106">
            <v>0</v>
          </cell>
        </row>
        <row r="107">
          <cell r="A107" t="str">
            <v>GC SVD 01000</v>
          </cell>
          <cell r="C107" t="str">
            <v>SVD</v>
          </cell>
          <cell r="L107">
            <v>0</v>
          </cell>
          <cell r="M107">
            <v>17.816800000000001</v>
          </cell>
          <cell r="N107">
            <v>69.509220009999993</v>
          </cell>
          <cell r="O107">
            <v>0.55833200000000005</v>
          </cell>
          <cell r="P107">
            <v>0.46217399999999997</v>
          </cell>
          <cell r="Q107">
            <v>0.54230999999999996</v>
          </cell>
          <cell r="R107">
            <v>0.40513399999999999</v>
          </cell>
          <cell r="S107">
            <v>0.55291699999999999</v>
          </cell>
          <cell r="T107">
            <v>0.46435100000000001</v>
          </cell>
          <cell r="U107">
            <v>0.521092</v>
          </cell>
          <cell r="V107">
            <v>8.9765000000000011E-2</v>
          </cell>
          <cell r="W107">
            <v>9.0296000000000001E-2</v>
          </cell>
          <cell r="X107">
            <v>0.16250700000000001</v>
          </cell>
          <cell r="Y107">
            <v>0.15204999999999999</v>
          </cell>
          <cell r="Z107">
            <v>-0.14872780999999996</v>
          </cell>
          <cell r="AA107">
            <v>3.8522001900000005</v>
          </cell>
          <cell r="AB107">
            <v>0.10700800000000001</v>
          </cell>
          <cell r="AC107">
            <v>8.9319999999999997E-2</v>
          </cell>
          <cell r="AD107">
            <v>0.12904399999999999</v>
          </cell>
          <cell r="AE107">
            <v>9.4242000000000006E-2</v>
          </cell>
          <cell r="AF107">
            <v>0.20319100000000001</v>
          </cell>
          <cell r="AG107">
            <v>0.113054</v>
          </cell>
          <cell r="AH107">
            <v>0.10440199999999999</v>
          </cell>
          <cell r="AI107">
            <v>0.15961</v>
          </cell>
          <cell r="AJ107">
            <v>0.222194</v>
          </cell>
          <cell r="AK107">
            <v>9.3693000000000012E-2</v>
          </cell>
          <cell r="AL107">
            <v>0.277337</v>
          </cell>
          <cell r="AM107">
            <v>0.25464500000000001</v>
          </cell>
          <cell r="AN107">
            <v>1.8477400000000004</v>
          </cell>
          <cell r="AO107">
            <v>0</v>
          </cell>
          <cell r="AP107">
            <v>0.11354599999999999</v>
          </cell>
          <cell r="AQ107">
            <v>9.7148999999999999E-2</v>
          </cell>
          <cell r="AR107">
            <v>0.100818</v>
          </cell>
          <cell r="AS107">
            <v>0.13793</v>
          </cell>
          <cell r="AT107">
            <v>0.17522700000000002</v>
          </cell>
          <cell r="AU107">
            <v>9.7807000000000005E-2</v>
          </cell>
          <cell r="AV107">
            <v>9.8192000000000002E-2</v>
          </cell>
          <cell r="AW107">
            <v>0.147704</v>
          </cell>
          <cell r="AX107">
            <v>0.10266499999999999</v>
          </cell>
          <cell r="AY107">
            <v>0.230184</v>
          </cell>
          <cell r="AZ107">
            <v>0</v>
          </cell>
          <cell r="BA107">
            <v>0</v>
          </cell>
          <cell r="BB107">
            <v>1.3012220000000001</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4.5795180000000002</v>
          </cell>
          <cell r="CE107">
            <v>0</v>
          </cell>
          <cell r="CF107">
            <v>0</v>
          </cell>
          <cell r="CG107">
            <v>0</v>
          </cell>
          <cell r="CH107">
            <v>0</v>
          </cell>
          <cell r="CI107">
            <v>0</v>
          </cell>
          <cell r="CJ107">
            <v>0</v>
          </cell>
        </row>
        <row r="108">
          <cell r="A108" t="str">
            <v>GC PLA 01000</v>
          </cell>
          <cell r="C108" t="str">
            <v>Número de plazas</v>
          </cell>
          <cell r="I108">
            <v>976</v>
          </cell>
          <cell r="J108">
            <v>1021</v>
          </cell>
          <cell r="K108">
            <v>1054</v>
          </cell>
          <cell r="L108">
            <v>1015</v>
          </cell>
          <cell r="M108">
            <v>1013</v>
          </cell>
          <cell r="N108">
            <v>950</v>
          </cell>
          <cell r="O108">
            <v>951</v>
          </cell>
          <cell r="P108">
            <v>948</v>
          </cell>
          <cell r="Q108">
            <v>946</v>
          </cell>
          <cell r="R108">
            <v>950</v>
          </cell>
          <cell r="S108">
            <v>949</v>
          </cell>
          <cell r="T108">
            <v>947</v>
          </cell>
          <cell r="U108">
            <v>952</v>
          </cell>
          <cell r="V108">
            <v>949</v>
          </cell>
          <cell r="W108">
            <v>952</v>
          </cell>
          <cell r="X108">
            <v>946</v>
          </cell>
          <cell r="Y108">
            <v>945</v>
          </cell>
          <cell r="Z108">
            <v>948</v>
          </cell>
          <cell r="AA108">
            <v>948</v>
          </cell>
          <cell r="AB108">
            <v>943</v>
          </cell>
          <cell r="AC108">
            <v>942</v>
          </cell>
          <cell r="AD108">
            <v>943</v>
          </cell>
          <cell r="AE108">
            <v>942</v>
          </cell>
          <cell r="AF108">
            <v>941</v>
          </cell>
          <cell r="AG108">
            <v>942</v>
          </cell>
          <cell r="AH108">
            <v>938</v>
          </cell>
          <cell r="AI108">
            <v>940</v>
          </cell>
          <cell r="AJ108">
            <v>944</v>
          </cell>
          <cell r="AK108">
            <v>943</v>
          </cell>
          <cell r="AL108">
            <v>947</v>
          </cell>
          <cell r="AM108">
            <v>949</v>
          </cell>
          <cell r="AN108">
            <v>949</v>
          </cell>
          <cell r="AP108">
            <v>950</v>
          </cell>
          <cell r="AQ108">
            <v>949</v>
          </cell>
          <cell r="AR108">
            <v>940</v>
          </cell>
          <cell r="AS108">
            <v>940</v>
          </cell>
          <cell r="AT108">
            <v>945</v>
          </cell>
          <cell r="AU108">
            <v>943</v>
          </cell>
          <cell r="AV108">
            <v>951</v>
          </cell>
          <cell r="AW108">
            <v>950</v>
          </cell>
          <cell r="AX108">
            <v>954</v>
          </cell>
          <cell r="AY108">
            <v>957</v>
          </cell>
          <cell r="BB108">
            <v>954</v>
          </cell>
          <cell r="CE108">
            <v>950</v>
          </cell>
          <cell r="CF108">
            <v>950</v>
          </cell>
          <cell r="CG108">
            <v>950</v>
          </cell>
          <cell r="CH108">
            <v>950</v>
          </cell>
          <cell r="CI108">
            <v>950</v>
          </cell>
          <cell r="CJ108">
            <v>950</v>
          </cell>
        </row>
        <row r="113">
          <cell r="BO113">
            <v>-303.90990984037597</v>
          </cell>
        </row>
        <row r="116">
          <cell r="D116" t="str">
            <v>M13</v>
          </cell>
          <cell r="E116" t="str">
            <v>M13</v>
          </cell>
          <cell r="F116" t="str">
            <v>M13</v>
          </cell>
          <cell r="G116" t="str">
            <v>M13</v>
          </cell>
          <cell r="H116" t="str">
            <v>M13</v>
          </cell>
          <cell r="I116" t="str">
            <v>M13</v>
          </cell>
          <cell r="J116" t="str">
            <v>M13</v>
          </cell>
          <cell r="K116" t="str">
            <v>M13</v>
          </cell>
          <cell r="L116" t="str">
            <v>M13</v>
          </cell>
          <cell r="M116" t="str">
            <v>M13</v>
          </cell>
          <cell r="N116" t="str">
            <v>M13</v>
          </cell>
          <cell r="O116" t="str">
            <v>M01</v>
          </cell>
          <cell r="P116" t="str">
            <v>M02</v>
          </cell>
          <cell r="Q116" t="str">
            <v>M03</v>
          </cell>
          <cell r="R116" t="str">
            <v>M04</v>
          </cell>
          <cell r="S116" t="str">
            <v>M05</v>
          </cell>
          <cell r="T116" t="str">
            <v>M06</v>
          </cell>
          <cell r="U116" t="str">
            <v>M07</v>
          </cell>
          <cell r="V116" t="str">
            <v>M08</v>
          </cell>
          <cell r="W116" t="str">
            <v>M09</v>
          </cell>
          <cell r="X116" t="str">
            <v>M10</v>
          </cell>
          <cell r="Y116" t="str">
            <v>M11</v>
          </cell>
          <cell r="Z116" t="str">
            <v>M12</v>
          </cell>
          <cell r="AA116" t="str">
            <v>M13</v>
          </cell>
          <cell r="AB116" t="str">
            <v>M01</v>
          </cell>
          <cell r="AC116" t="str">
            <v>M02</v>
          </cell>
          <cell r="AD116" t="str">
            <v>M03</v>
          </cell>
          <cell r="AE116" t="str">
            <v>M04</v>
          </cell>
          <cell r="AF116" t="str">
            <v>M05</v>
          </cell>
          <cell r="AG116" t="str">
            <v>M06</v>
          </cell>
          <cell r="AH116" t="str">
            <v>M07</v>
          </cell>
          <cell r="AI116" t="str">
            <v>M08</v>
          </cell>
          <cell r="AJ116" t="str">
            <v>M09</v>
          </cell>
          <cell r="AK116" t="str">
            <v>M10</v>
          </cell>
          <cell r="AL116" t="str">
            <v>M11</v>
          </cell>
          <cell r="AM116" t="str">
            <v>M12</v>
          </cell>
          <cell r="AN116" t="str">
            <v>M13</v>
          </cell>
          <cell r="AO116" t="str">
            <v>M13</v>
          </cell>
          <cell r="AP116" t="str">
            <v>M01</v>
          </cell>
          <cell r="AQ116" t="str">
            <v>M02</v>
          </cell>
          <cell r="AR116" t="str">
            <v>M03</v>
          </cell>
          <cell r="AS116" t="str">
            <v>M04</v>
          </cell>
          <cell r="AT116" t="str">
            <v>M05</v>
          </cell>
          <cell r="AU116" t="str">
            <v>M06</v>
          </cell>
          <cell r="AV116" t="str">
            <v>M07</v>
          </cell>
          <cell r="AW116" t="str">
            <v>M08</v>
          </cell>
          <cell r="AX116" t="str">
            <v>M09</v>
          </cell>
          <cell r="AY116" t="str">
            <v>M10</v>
          </cell>
          <cell r="AZ116" t="str">
            <v>M11</v>
          </cell>
          <cell r="BA116" t="str">
            <v>M12</v>
          </cell>
          <cell r="BB116" t="str">
            <v>M13</v>
          </cell>
          <cell r="BC116" t="str">
            <v>M01</v>
          </cell>
          <cell r="BD116" t="str">
            <v>M02</v>
          </cell>
          <cell r="BE116" t="str">
            <v>M03</v>
          </cell>
          <cell r="BF116" t="str">
            <v>M04</v>
          </cell>
          <cell r="BG116" t="str">
            <v>M05</v>
          </cell>
          <cell r="BH116" t="str">
            <v>M06</v>
          </cell>
          <cell r="BI116" t="str">
            <v>M07</v>
          </cell>
          <cell r="BJ116" t="str">
            <v>M08</v>
          </cell>
          <cell r="BK116" t="str">
            <v>M09</v>
          </cell>
          <cell r="BL116" t="str">
            <v>M10</v>
          </cell>
          <cell r="BM116" t="str">
            <v>M11</v>
          </cell>
          <cell r="BN116" t="str">
            <v>M12</v>
          </cell>
          <cell r="BO116" t="str">
            <v>M13</v>
          </cell>
          <cell r="BP116" t="str">
            <v>M14</v>
          </cell>
          <cell r="BQ116" t="str">
            <v>M01</v>
          </cell>
          <cell r="BR116" t="str">
            <v>M02</v>
          </cell>
          <cell r="BS116" t="str">
            <v>M03</v>
          </cell>
          <cell r="BT116" t="str">
            <v>M04</v>
          </cell>
          <cell r="BU116" t="str">
            <v>M05</v>
          </cell>
          <cell r="BV116" t="str">
            <v>M06</v>
          </cell>
          <cell r="BW116" t="str">
            <v>M07</v>
          </cell>
          <cell r="BX116" t="str">
            <v>M08</v>
          </cell>
          <cell r="BY116" t="str">
            <v>M09</v>
          </cell>
          <cell r="BZ116" t="str">
            <v>M10</v>
          </cell>
          <cell r="CA116" t="str">
            <v>M11</v>
          </cell>
          <cell r="CB116" t="str">
            <v>M12</v>
          </cell>
          <cell r="CC116" t="str">
            <v>M13</v>
          </cell>
          <cell r="CD116" t="str">
            <v>M21</v>
          </cell>
          <cell r="CE116" t="str">
            <v>M21</v>
          </cell>
          <cell r="CF116" t="str">
            <v>M13</v>
          </cell>
          <cell r="CG116" t="str">
            <v>M13</v>
          </cell>
          <cell r="CH116" t="str">
            <v>M13</v>
          </cell>
          <cell r="CI116" t="str">
            <v>M13</v>
          </cell>
          <cell r="CJ116" t="str">
            <v>M13</v>
          </cell>
        </row>
        <row r="117">
          <cell r="D117" t="str">
            <v>REAL00</v>
          </cell>
          <cell r="E117" t="str">
            <v>REAL01</v>
          </cell>
          <cell r="F117" t="str">
            <v>REAL02</v>
          </cell>
          <cell r="G117" t="str">
            <v>REAL03</v>
          </cell>
          <cell r="H117" t="str">
            <v>REAL04</v>
          </cell>
          <cell r="I117" t="str">
            <v>REAL05</v>
          </cell>
          <cell r="J117" t="str">
            <v>REAL06</v>
          </cell>
          <cell r="K117" t="str">
            <v>REAL07</v>
          </cell>
          <cell r="L117" t="str">
            <v>REAL08</v>
          </cell>
          <cell r="M117" t="str">
            <v>REAL09</v>
          </cell>
          <cell r="N117" t="str">
            <v>REAL10</v>
          </cell>
          <cell r="O117" t="str">
            <v>REAL11</v>
          </cell>
          <cell r="P117" t="str">
            <v>REAL11</v>
          </cell>
          <cell r="Q117" t="str">
            <v>REAL11</v>
          </cell>
          <cell r="R117" t="str">
            <v>REAL11</v>
          </cell>
          <cell r="S117" t="str">
            <v>REAL11</v>
          </cell>
          <cell r="T117" t="str">
            <v>REAL11</v>
          </cell>
          <cell r="U117" t="str">
            <v>REAL11</v>
          </cell>
          <cell r="V117" t="str">
            <v>REAL11</v>
          </cell>
          <cell r="W117" t="str">
            <v>REAL11</v>
          </cell>
          <cell r="X117" t="str">
            <v>REAL11</v>
          </cell>
          <cell r="Y117" t="str">
            <v>REAL11</v>
          </cell>
          <cell r="Z117" t="str">
            <v>REAL11</v>
          </cell>
          <cell r="AA117" t="str">
            <v>REAL11</v>
          </cell>
          <cell r="AB117" t="str">
            <v>REAL12</v>
          </cell>
          <cell r="AC117" t="str">
            <v>REAL12</v>
          </cell>
          <cell r="AD117" t="str">
            <v>REAL12</v>
          </cell>
          <cell r="AE117" t="str">
            <v>REAL12</v>
          </cell>
          <cell r="AF117" t="str">
            <v>REAL12</v>
          </cell>
          <cell r="AG117" t="str">
            <v>REAL12</v>
          </cell>
          <cell r="AH117" t="str">
            <v>REAL12</v>
          </cell>
          <cell r="AI117" t="str">
            <v>REAL12</v>
          </cell>
          <cell r="AJ117" t="str">
            <v>REAL12</v>
          </cell>
          <cell r="AK117" t="str">
            <v>REAL12</v>
          </cell>
          <cell r="AL117" t="str">
            <v>REAL12</v>
          </cell>
          <cell r="AM117" t="str">
            <v>REAL12</v>
          </cell>
          <cell r="AN117" t="str">
            <v>REAL12</v>
          </cell>
          <cell r="AO117" t="str">
            <v>PEF12</v>
          </cell>
          <cell r="AP117" t="str">
            <v>REAL13</v>
          </cell>
          <cell r="AQ117" t="str">
            <v>REAL13</v>
          </cell>
          <cell r="AR117" t="str">
            <v>REAL13</v>
          </cell>
          <cell r="AS117" t="str">
            <v>REAL13</v>
          </cell>
          <cell r="AT117" t="str">
            <v>REAL13</v>
          </cell>
          <cell r="AU117" t="str">
            <v>REAL13</v>
          </cell>
          <cell r="AV117" t="str">
            <v>REAL13</v>
          </cell>
          <cell r="AW117" t="str">
            <v>REAL13</v>
          </cell>
          <cell r="AX117" t="str">
            <v>REAL13</v>
          </cell>
          <cell r="AY117" t="str">
            <v>REAL13</v>
          </cell>
          <cell r="AZ117" t="str">
            <v>REAL13</v>
          </cell>
          <cell r="BA117" t="str">
            <v>REAL13</v>
          </cell>
          <cell r="BB117" t="str">
            <v>REAL13</v>
          </cell>
          <cell r="BC117" t="str">
            <v>ESTC13</v>
          </cell>
          <cell r="BD117" t="str">
            <v>ESTC13</v>
          </cell>
          <cell r="BE117" t="str">
            <v>ESTC13</v>
          </cell>
          <cell r="BF117" t="str">
            <v>ESTC13</v>
          </cell>
          <cell r="BG117" t="str">
            <v>ESTC13</v>
          </cell>
          <cell r="BH117" t="str">
            <v>ESTC13</v>
          </cell>
          <cell r="BI117" t="str">
            <v>ESTC13</v>
          </cell>
          <cell r="BJ117" t="str">
            <v>ESTC13</v>
          </cell>
          <cell r="BK117" t="str">
            <v>ESTC13</v>
          </cell>
          <cell r="BL117" t="str">
            <v>ESTC13</v>
          </cell>
          <cell r="BM117" t="str">
            <v>ESTC13</v>
          </cell>
          <cell r="BN117" t="str">
            <v>ESTC13</v>
          </cell>
          <cell r="BO117" t="str">
            <v>ESTC13</v>
          </cell>
          <cell r="BP117" t="str">
            <v>ESTC13</v>
          </cell>
          <cell r="BQ117" t="str">
            <v>PEF13</v>
          </cell>
          <cell r="BR117" t="str">
            <v>PEF13</v>
          </cell>
          <cell r="BS117" t="str">
            <v>PEF13</v>
          </cell>
          <cell r="BT117" t="str">
            <v>PEF13</v>
          </cell>
          <cell r="BU117" t="str">
            <v>PEF13</v>
          </cell>
          <cell r="BV117" t="str">
            <v>PEF13</v>
          </cell>
          <cell r="BW117" t="str">
            <v>PEF13</v>
          </cell>
          <cell r="BX117" t="str">
            <v>PEF13</v>
          </cell>
          <cell r="BY117" t="str">
            <v>PEF13</v>
          </cell>
          <cell r="BZ117" t="str">
            <v>PEF13</v>
          </cell>
          <cell r="CA117" t="str">
            <v>PEF13</v>
          </cell>
          <cell r="CB117" t="str">
            <v>PEF13</v>
          </cell>
          <cell r="CC117" t="str">
            <v>PEF13</v>
          </cell>
          <cell r="CD117" t="str">
            <v>PEF13</v>
          </cell>
          <cell r="CE117" t="str">
            <v>PEF13</v>
          </cell>
          <cell r="CF117" t="str">
            <v>PEF14</v>
          </cell>
          <cell r="CG117" t="str">
            <v>PEF15</v>
          </cell>
          <cell r="CH117" t="str">
            <v>PEF16</v>
          </cell>
          <cell r="CI117" t="str">
            <v>PEF17</v>
          </cell>
          <cell r="CJ117" t="str">
            <v>PEF18</v>
          </cell>
        </row>
        <row r="119">
          <cell r="C119" t="str">
            <v>ENTRADA</v>
          </cell>
          <cell r="D119" t="str">
            <v>REAL00</v>
          </cell>
          <cell r="E119" t="str">
            <v>REAL01</v>
          </cell>
          <cell r="F119" t="str">
            <v>REAL02</v>
          </cell>
          <cell r="G119" t="str">
            <v>REAL03</v>
          </cell>
          <cell r="H119" t="str">
            <v>REAL04</v>
          </cell>
          <cell r="I119" t="str">
            <v>REAL05</v>
          </cell>
          <cell r="J119" t="str">
            <v>REAL06</v>
          </cell>
          <cell r="K119" t="str">
            <v>REAL07</v>
          </cell>
          <cell r="L119" t="str">
            <v>REAL08</v>
          </cell>
          <cell r="M119" t="str">
            <v>REAL09</v>
          </cell>
          <cell r="N119" t="str">
            <v>REAL10</v>
          </cell>
          <cell r="O119" t="str">
            <v>REALIZADO 2011</v>
          </cell>
          <cell r="AA119" t="str">
            <v>REAL11</v>
          </cell>
          <cell r="AB119" t="str">
            <v>REALIZADO 2012</v>
          </cell>
          <cell r="AN119" t="str">
            <v>REAL12</v>
          </cell>
          <cell r="AO119" t="str">
            <v>PEF12</v>
          </cell>
          <cell r="AP119" t="str">
            <v>REALIZADO 2013</v>
          </cell>
          <cell r="BB119" t="str">
            <v>REAL13</v>
          </cell>
          <cell r="BC119" t="str">
            <v>ESTIMACION DE CIERRE 2013</v>
          </cell>
          <cell r="BP119" t="str">
            <v>ESTC13</v>
          </cell>
          <cell r="BQ119" t="str">
            <v>PROGRAMA DE ENDEUDAMIENTO FINANCIERO 2013</v>
          </cell>
          <cell r="CC119" t="str">
            <v>PEF13</v>
          </cell>
          <cell r="CD119" t="str">
            <v>PEF13</v>
          </cell>
          <cell r="CE119" t="str">
            <v>PEF13</v>
          </cell>
          <cell r="CF119" t="str">
            <v>PEF14</v>
          </cell>
          <cell r="CG119" t="str">
            <v>PEF15</v>
          </cell>
          <cell r="CH119" t="str">
            <v>PEF16</v>
          </cell>
          <cell r="CI119" t="str">
            <v>PEF17</v>
          </cell>
          <cell r="CJ119" t="str">
            <v>PEF18</v>
          </cell>
        </row>
        <row r="120">
          <cell r="A120" t="str">
            <v>NEGOCIO</v>
          </cell>
          <cell r="C120" t="str">
            <v>MARGEN FINANCIERO</v>
          </cell>
          <cell r="D120" t="str">
            <v>Dic</v>
          </cell>
          <cell r="E120" t="str">
            <v>Dic</v>
          </cell>
          <cell r="F120" t="str">
            <v>Dic</v>
          </cell>
          <cell r="G120" t="str">
            <v>Dic</v>
          </cell>
          <cell r="H120" t="str">
            <v>Dic</v>
          </cell>
          <cell r="I120" t="str">
            <v>Dic</v>
          </cell>
          <cell r="J120" t="str">
            <v>Dic</v>
          </cell>
          <cell r="K120" t="str">
            <v>Dic</v>
          </cell>
          <cell r="L120" t="str">
            <v>Dic</v>
          </cell>
          <cell r="M120" t="str">
            <v>Dic</v>
          </cell>
          <cell r="N120" t="str">
            <v>Dic</v>
          </cell>
          <cell r="O120" t="str">
            <v>Ene</v>
          </cell>
          <cell r="P120" t="str">
            <v>Feb</v>
          </cell>
          <cell r="Q120" t="str">
            <v>Mzo</v>
          </cell>
          <cell r="R120" t="str">
            <v>Abr</v>
          </cell>
          <cell r="S120" t="str">
            <v>May</v>
          </cell>
          <cell r="T120" t="str">
            <v>Jun</v>
          </cell>
          <cell r="U120" t="str">
            <v>Jul</v>
          </cell>
          <cell r="V120" t="str">
            <v>Ago</v>
          </cell>
          <cell r="W120" t="str">
            <v>Sep</v>
          </cell>
          <cell r="X120" t="str">
            <v>Oct</v>
          </cell>
          <cell r="Y120" t="str">
            <v>Nov</v>
          </cell>
          <cell r="Z120" t="str">
            <v>Dic</v>
          </cell>
          <cell r="AA120" t="str">
            <v>Dic</v>
          </cell>
          <cell r="AB120" t="str">
            <v>Ene</v>
          </cell>
          <cell r="AC120" t="str">
            <v>Feb</v>
          </cell>
          <cell r="AD120" t="str">
            <v>Mzo</v>
          </cell>
          <cell r="AE120" t="str">
            <v>Abr</v>
          </cell>
          <cell r="AF120" t="str">
            <v>May</v>
          </cell>
          <cell r="AG120" t="str">
            <v>Jun</v>
          </cell>
          <cell r="AH120" t="str">
            <v>Jul</v>
          </cell>
          <cell r="AI120" t="str">
            <v>Ago</v>
          </cell>
          <cell r="AJ120" t="str">
            <v>Sep</v>
          </cell>
          <cell r="AK120" t="str">
            <v>Oct</v>
          </cell>
          <cell r="AL120" t="str">
            <v>Nov</v>
          </cell>
          <cell r="AM120" t="str">
            <v>Dic</v>
          </cell>
          <cell r="AN120" t="str">
            <v>Dic</v>
          </cell>
          <cell r="AO120" t="str">
            <v>Dic</v>
          </cell>
          <cell r="AP120" t="str">
            <v>Ene</v>
          </cell>
          <cell r="AQ120" t="str">
            <v>Feb</v>
          </cell>
          <cell r="AR120" t="str">
            <v>Mzo</v>
          </cell>
          <cell r="AS120" t="str">
            <v>Abr</v>
          </cell>
          <cell r="AT120" t="str">
            <v>May</v>
          </cell>
          <cell r="AU120" t="str">
            <v>Jun</v>
          </cell>
          <cell r="AV120" t="str">
            <v>Jul</v>
          </cell>
          <cell r="AW120" t="str">
            <v>Ago</v>
          </cell>
          <cell r="AX120" t="str">
            <v>Sep</v>
          </cell>
          <cell r="AY120" t="str">
            <v>Oct</v>
          </cell>
          <cell r="AZ120" t="str">
            <v>Nov</v>
          </cell>
          <cell r="BA120" t="str">
            <v>Dic</v>
          </cell>
          <cell r="BB120" t="str">
            <v>Dic</v>
          </cell>
          <cell r="BC120" t="str">
            <v>Ene</v>
          </cell>
          <cell r="BD120" t="str">
            <v>Feb</v>
          </cell>
          <cell r="BE120" t="str">
            <v>Mzo</v>
          </cell>
          <cell r="BF120" t="str">
            <v>Abr</v>
          </cell>
          <cell r="BG120" t="str">
            <v>May</v>
          </cell>
          <cell r="BH120" t="str">
            <v>Jun</v>
          </cell>
          <cell r="BI120" t="str">
            <v>Jul</v>
          </cell>
          <cell r="BJ120" t="str">
            <v>Ago</v>
          </cell>
          <cell r="BK120" t="str">
            <v>Sep</v>
          </cell>
          <cell r="BL120" t="str">
            <v>Oct</v>
          </cell>
          <cell r="BM120" t="str">
            <v>Nov</v>
          </cell>
          <cell r="BN120" t="str">
            <v>Dic</v>
          </cell>
          <cell r="BO120" t="str">
            <v>Ene-Dic</v>
          </cell>
          <cell r="BP120" t="e">
            <v>#N/A</v>
          </cell>
          <cell r="BQ120" t="str">
            <v>Ene</v>
          </cell>
          <cell r="BR120" t="str">
            <v>Feb</v>
          </cell>
          <cell r="BS120" t="str">
            <v>Mzo</v>
          </cell>
          <cell r="BT120" t="str">
            <v>Abr</v>
          </cell>
          <cell r="BU120" t="str">
            <v>May</v>
          </cell>
          <cell r="BV120" t="str">
            <v>Jun</v>
          </cell>
          <cell r="BW120" t="str">
            <v>Jul</v>
          </cell>
          <cell r="BX120" t="str">
            <v>Ago</v>
          </cell>
          <cell r="BY120" t="str">
            <v>Sep</v>
          </cell>
          <cell r="BZ120" t="str">
            <v>Oct</v>
          </cell>
          <cell r="CA120" t="str">
            <v>Nov</v>
          </cell>
          <cell r="CB120" t="str">
            <v>Dic</v>
          </cell>
          <cell r="CC120" t="str">
            <v>Dic</v>
          </cell>
          <cell r="CD120" t="str">
            <v>Dic</v>
          </cell>
          <cell r="CE120" t="str">
            <v>Dic</v>
          </cell>
          <cell r="CF120" t="str">
            <v>Dic</v>
          </cell>
          <cell r="CG120" t="str">
            <v>Dic</v>
          </cell>
          <cell r="CH120" t="str">
            <v>Dic</v>
          </cell>
          <cell r="CI120" t="str">
            <v>Dic</v>
          </cell>
          <cell r="CJ120" t="str">
            <v>Dic</v>
          </cell>
        </row>
        <row r="121">
          <cell r="A121" t="str">
            <v>MF MDI 01000</v>
          </cell>
          <cell r="C121" t="str">
            <v>Mercado de dinero</v>
          </cell>
          <cell r="E121">
            <v>497.53137999999944</v>
          </cell>
          <cell r="F121">
            <v>320.8797600736109</v>
          </cell>
          <cell r="G121">
            <v>-56.4773235699965</v>
          </cell>
          <cell r="H121">
            <v>200.28373420924029</v>
          </cell>
          <cell r="I121">
            <v>231.19404963259166</v>
          </cell>
          <cell r="J121">
            <v>435.39405573506838</v>
          </cell>
          <cell r="K121">
            <v>608.5786436905662</v>
          </cell>
          <cell r="L121">
            <v>813.46665390399437</v>
          </cell>
          <cell r="M121">
            <v>424.29864277288442</v>
          </cell>
          <cell r="N121">
            <v>289.13900624054224</v>
          </cell>
          <cell r="O121">
            <v>20.083065363998909</v>
          </cell>
          <cell r="P121">
            <v>3.548563413662877</v>
          </cell>
          <cell r="Q121">
            <v>87.663537405305604</v>
          </cell>
          <cell r="R121">
            <v>31.320721958292996</v>
          </cell>
          <cell r="S121">
            <v>-2.8306561399819659</v>
          </cell>
          <cell r="T121">
            <v>-8.0280501816434153</v>
          </cell>
          <cell r="U121">
            <v>-3.8266933985685454</v>
          </cell>
          <cell r="V121">
            <v>-8.2317692306291548</v>
          </cell>
          <cell r="W121">
            <v>-2.5005800923768118</v>
          </cell>
          <cell r="X121">
            <v>-2.7082714579373373</v>
          </cell>
          <cell r="Y121">
            <v>-0.16524751160005913</v>
          </cell>
          <cell r="Z121">
            <v>52.04595078231884</v>
          </cell>
          <cell r="AA121">
            <v>166.37057091084196</v>
          </cell>
          <cell r="AB121">
            <v>-11.116915798237763</v>
          </cell>
          <cell r="AC121">
            <v>-5.5597310700857969</v>
          </cell>
          <cell r="AD121">
            <v>102.49606122692498</v>
          </cell>
          <cell r="AE121">
            <v>88.140293139769412</v>
          </cell>
          <cell r="AF121">
            <v>-6.7935897087593604</v>
          </cell>
          <cell r="AG121">
            <v>-3.8744253148597645</v>
          </cell>
          <cell r="AH121">
            <v>-6.3248342938988351</v>
          </cell>
          <cell r="AI121">
            <v>-14.534924412906797</v>
          </cell>
          <cell r="AJ121">
            <v>-15.076244770278208</v>
          </cell>
          <cell r="AK121">
            <v>-8.5397731764269995</v>
          </cell>
          <cell r="AL121">
            <v>-1.5558743751164243</v>
          </cell>
          <cell r="AM121">
            <v>30.676698150015032</v>
          </cell>
          <cell r="AN121">
            <v>147.93673959613946</v>
          </cell>
          <cell r="AO121">
            <v>249.99999999999991</v>
          </cell>
          <cell r="AP121">
            <v>4.1944233800530126</v>
          </cell>
          <cell r="AQ121">
            <v>2.0234573261583435</v>
          </cell>
          <cell r="AR121">
            <v>60.319921938694591</v>
          </cell>
          <cell r="AS121">
            <v>110.21028170041129</v>
          </cell>
          <cell r="AT121">
            <v>15.425135913831937</v>
          </cell>
          <cell r="AU121">
            <v>8.8599388332420901</v>
          </cell>
          <cell r="AV121">
            <v>4.1413118566083398</v>
          </cell>
          <cell r="AW121">
            <v>1.0188532547349833</v>
          </cell>
          <cell r="AX121">
            <v>15.901325317809837</v>
          </cell>
          <cell r="AY121">
            <v>16.617349384988373</v>
          </cell>
          <cell r="BB121">
            <v>238.71199890653281</v>
          </cell>
          <cell r="BG121">
            <v>37.416666666666664</v>
          </cell>
          <cell r="BH121">
            <v>37.416666666666664</v>
          </cell>
          <cell r="BI121">
            <v>37.416666666666664</v>
          </cell>
          <cell r="BJ121">
            <v>37.416666666666664</v>
          </cell>
          <cell r="BK121">
            <v>37.416666666666664</v>
          </cell>
          <cell r="BL121">
            <v>37.416666666666664</v>
          </cell>
          <cell r="BM121">
            <v>37.416666666666664</v>
          </cell>
          <cell r="BN121">
            <v>37.416666666666664</v>
          </cell>
          <cell r="BO121">
            <v>-131.509909840376</v>
          </cell>
          <cell r="BP121">
            <v>167.82342349295732</v>
          </cell>
          <cell r="BQ121">
            <v>37.416666666666664</v>
          </cell>
          <cell r="BR121">
            <v>37.416666666666664</v>
          </cell>
          <cell r="BS121">
            <v>37.416666666666664</v>
          </cell>
          <cell r="BT121">
            <v>37.416666666666664</v>
          </cell>
          <cell r="BU121">
            <v>37.416666666666664</v>
          </cell>
          <cell r="BV121">
            <v>37.416666666666664</v>
          </cell>
          <cell r="BW121">
            <v>37.416666666666664</v>
          </cell>
          <cell r="BX121">
            <v>37.416666666666664</v>
          </cell>
          <cell r="BY121">
            <v>37.416666666666664</v>
          </cell>
          <cell r="BZ121">
            <v>37.416666666666664</v>
          </cell>
          <cell r="CA121">
            <v>37.416666666666664</v>
          </cell>
          <cell r="CB121">
            <v>37.416666666666664</v>
          </cell>
          <cell r="CC121">
            <v>449.00000000000006</v>
          </cell>
          <cell r="CD121">
            <v>360</v>
          </cell>
          <cell r="CE121">
            <v>449</v>
          </cell>
          <cell r="CF121">
            <v>471.45000000000005</v>
          </cell>
          <cell r="CG121">
            <v>495.02250000000009</v>
          </cell>
          <cell r="CH121">
            <v>519.77362500000015</v>
          </cell>
          <cell r="CI121">
            <v>545.76230625000017</v>
          </cell>
          <cell r="CJ121">
            <v>573.05042156250022</v>
          </cell>
        </row>
        <row r="122">
          <cell r="A122" t="str">
            <v>MF MCA 01100</v>
          </cell>
          <cell r="C122" t="str">
            <v>Mercado de capitales MN</v>
          </cell>
          <cell r="E122">
            <v>-485.95860000000005</v>
          </cell>
          <cell r="F122">
            <v>-228.4025139111111</v>
          </cell>
          <cell r="G122">
            <v>-179.16544455515779</v>
          </cell>
          <cell r="H122">
            <v>-168.82311740779997</v>
          </cell>
          <cell r="I122">
            <v>-187.77272999999997</v>
          </cell>
          <cell r="J122">
            <v>-38.613972822499996</v>
          </cell>
          <cell r="K122">
            <v>-19.677229938</v>
          </cell>
          <cell r="L122">
            <v>-18.494369262900001</v>
          </cell>
          <cell r="M122">
            <v>1.251423138288893</v>
          </cell>
          <cell r="N122">
            <v>-7.8965519563999997</v>
          </cell>
          <cell r="O122">
            <v>-1.2635690663000001</v>
          </cell>
          <cell r="P122">
            <v>-1.4697785208999996</v>
          </cell>
          <cell r="Q122">
            <v>-1.1638250039</v>
          </cell>
          <cell r="R122">
            <v>-1.4200680561000001</v>
          </cell>
          <cell r="S122">
            <v>-1.7033116048000001</v>
          </cell>
          <cell r="T122">
            <v>-1.6215559542000002</v>
          </cell>
          <cell r="U122">
            <v>-1.5780556961000001</v>
          </cell>
          <cell r="V122">
            <v>-1.3943904177999997</v>
          </cell>
          <cell r="W122">
            <v>-0.83203969190000016</v>
          </cell>
          <cell r="X122">
            <v>-0.93324365330000003</v>
          </cell>
          <cell r="Y122">
            <v>-0.81640990650000023</v>
          </cell>
          <cell r="Z122">
            <v>-0.94459506960000006</v>
          </cell>
          <cell r="AA122">
            <v>-15.140842641400001</v>
          </cell>
          <cell r="AB122">
            <v>-0.4989912767000001</v>
          </cell>
          <cell r="AC122">
            <v>-0.48688272440000002</v>
          </cell>
          <cell r="AD122">
            <v>-0.49062212060000004</v>
          </cell>
          <cell r="AE122">
            <v>-0.22507430169999998</v>
          </cell>
          <cell r="AF122">
            <v>-0.35407985980000001</v>
          </cell>
          <cell r="AG122">
            <v>-0.31395866059999999</v>
          </cell>
          <cell r="AH122">
            <v>-0.26312508780000005</v>
          </cell>
          <cell r="AI122">
            <v>-0.25435391659999995</v>
          </cell>
          <cell r="AJ122">
            <v>-0.20498775039999995</v>
          </cell>
          <cell r="AK122">
            <v>-0.29785806120000008</v>
          </cell>
          <cell r="AL122">
            <v>-0.31621435540000004</v>
          </cell>
          <cell r="AM122">
            <v>-0.27490273690000006</v>
          </cell>
          <cell r="AN122">
            <v>-3.9810508521000005</v>
          </cell>
          <cell r="AO122">
            <v>39</v>
          </cell>
          <cell r="AP122">
            <v>-0.27173825440000005</v>
          </cell>
          <cell r="AQ122">
            <v>-0.34685412500000007</v>
          </cell>
          <cell r="AR122">
            <v>-0.31805379010000001</v>
          </cell>
          <cell r="AS122">
            <v>-0.21715216530000006</v>
          </cell>
          <cell r="AT122">
            <v>-0.29408201260000011</v>
          </cell>
          <cell r="AU122">
            <v>-0.25585418799999998</v>
          </cell>
          <cell r="AV122">
            <v>-0.21268632120000003</v>
          </cell>
          <cell r="AW122">
            <v>-0.30147801379999989</v>
          </cell>
          <cell r="AX122">
            <v>-0.1267045769</v>
          </cell>
          <cell r="AY122">
            <v>-0.26570246170520828</v>
          </cell>
          <cell r="BB122">
            <v>-2.6103059090052088</v>
          </cell>
          <cell r="BG122">
            <v>2.0833333333333335</v>
          </cell>
          <cell r="BH122">
            <v>2.0833333333333335</v>
          </cell>
          <cell r="BI122">
            <v>2.0833333333333335</v>
          </cell>
          <cell r="BJ122">
            <v>2.0833333333333335</v>
          </cell>
          <cell r="BK122">
            <v>2.0833333333333335</v>
          </cell>
          <cell r="BL122">
            <v>2.0833333333333335</v>
          </cell>
          <cell r="BM122">
            <v>2.0833333333333335</v>
          </cell>
          <cell r="BN122">
            <v>2.0833333333333335</v>
          </cell>
          <cell r="BP122">
            <v>16.666666666666668</v>
          </cell>
          <cell r="BQ122">
            <v>2.0833333333333335</v>
          </cell>
          <cell r="BR122">
            <v>2.0833333333333335</v>
          </cell>
          <cell r="BS122">
            <v>2.0833333333333335</v>
          </cell>
          <cell r="BT122">
            <v>2.0833333333333335</v>
          </cell>
          <cell r="BU122">
            <v>2.0833333333333335</v>
          </cell>
          <cell r="BV122">
            <v>2.0833333333333335</v>
          </cell>
          <cell r="BW122">
            <v>2.0833333333333335</v>
          </cell>
          <cell r="BX122">
            <v>2.0833333333333335</v>
          </cell>
          <cell r="BY122">
            <v>2.0833333333333335</v>
          </cell>
          <cell r="BZ122">
            <v>2.0833333333333335</v>
          </cell>
          <cell r="CA122">
            <v>2.0833333333333335</v>
          </cell>
          <cell r="CB122">
            <v>2.0833333333333335</v>
          </cell>
          <cell r="CC122">
            <v>24.999999999999996</v>
          </cell>
          <cell r="CD122">
            <v>25</v>
          </cell>
          <cell r="CE122">
            <v>25</v>
          </cell>
          <cell r="CF122">
            <v>26.25</v>
          </cell>
          <cell r="CG122">
            <v>27.5625</v>
          </cell>
          <cell r="CH122">
            <v>28.940625000000001</v>
          </cell>
          <cell r="CI122">
            <v>30.387656250000003</v>
          </cell>
          <cell r="CJ122">
            <v>31.907039062500004</v>
          </cell>
        </row>
        <row r="123">
          <cell r="A123" t="str">
            <v>MF MCA 01200</v>
          </cell>
          <cell r="C123" t="str">
            <v>Mercado de capitales ME</v>
          </cell>
          <cell r="E123">
            <v>-39.228085</v>
          </cell>
          <cell r="F123">
            <v>-11.313017218333332</v>
          </cell>
          <cell r="G123">
            <v>-12.152201048954858</v>
          </cell>
          <cell r="H123">
            <v>-1.4843998306999999</v>
          </cell>
          <cell r="I123">
            <v>-1.7262019999999998</v>
          </cell>
          <cell r="J123">
            <v>-1.3088197317999999</v>
          </cell>
          <cell r="K123">
            <v>-1.2533723021999998</v>
          </cell>
          <cell r="L123">
            <v>-1.112512854</v>
          </cell>
          <cell r="M123">
            <v>-2.2712784E-3</v>
          </cell>
          <cell r="N123">
            <v>-2.4524326999999999E-3</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-9.8421719999999997E-4</v>
          </cell>
          <cell r="AJ123">
            <v>-1.8444276E-3</v>
          </cell>
          <cell r="AK123">
            <v>-1.6446499999999998E-4</v>
          </cell>
          <cell r="AL123">
            <v>0</v>
          </cell>
          <cell r="AM123">
            <v>0</v>
          </cell>
          <cell r="AN123">
            <v>-2.9931098000000001E-3</v>
          </cell>
          <cell r="AO123">
            <v>0</v>
          </cell>
          <cell r="AP123">
            <v>0</v>
          </cell>
          <cell r="AQ123">
            <v>0</v>
          </cell>
          <cell r="AR123">
            <v>0</v>
          </cell>
          <cell r="AS123">
            <v>0</v>
          </cell>
          <cell r="AT123">
            <v>0</v>
          </cell>
          <cell r="AU123">
            <v>0</v>
          </cell>
          <cell r="AV123">
            <v>0</v>
          </cell>
          <cell r="AW123">
            <v>0</v>
          </cell>
          <cell r="AX123">
            <v>0</v>
          </cell>
          <cell r="AY123">
            <v>0</v>
          </cell>
          <cell r="BB123">
            <v>0</v>
          </cell>
          <cell r="BG123">
            <v>0</v>
          </cell>
          <cell r="BH123">
            <v>0</v>
          </cell>
          <cell r="BI123">
            <v>0</v>
          </cell>
          <cell r="BJ123">
            <v>0</v>
          </cell>
          <cell r="BK123">
            <v>0</v>
          </cell>
          <cell r="BL123">
            <v>0</v>
          </cell>
          <cell r="BM123">
            <v>0</v>
          </cell>
          <cell r="BN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E123">
            <v>0</v>
          </cell>
          <cell r="CF123">
            <v>0</v>
          </cell>
          <cell r="CG123">
            <v>0</v>
          </cell>
          <cell r="CH123">
            <v>0</v>
          </cell>
          <cell r="CI123">
            <v>0</v>
          </cell>
          <cell r="CJ123">
            <v>0</v>
          </cell>
        </row>
        <row r="124">
          <cell r="A124" t="str">
            <v>MF MCA 01000</v>
          </cell>
          <cell r="C124" t="str">
            <v>Mercado de Capitales</v>
          </cell>
          <cell r="D124">
            <v>0</v>
          </cell>
          <cell r="E124">
            <v>-525.18668500000001</v>
          </cell>
          <cell r="F124">
            <v>-239.71553112944443</v>
          </cell>
          <cell r="G124">
            <v>-191.31764560411264</v>
          </cell>
          <cell r="H124">
            <v>-170.30751723849997</v>
          </cell>
          <cell r="I124">
            <v>-189.49893199999997</v>
          </cell>
          <cell r="J124">
            <v>-39.922792554299996</v>
          </cell>
          <cell r="K124">
            <v>-20.930602240199999</v>
          </cell>
          <cell r="L124">
            <v>-19.6068821169</v>
          </cell>
          <cell r="M124">
            <v>1.2491518598888929</v>
          </cell>
          <cell r="N124">
            <v>-7.8990043890999999</v>
          </cell>
          <cell r="O124">
            <v>-1.2635690663000001</v>
          </cell>
          <cell r="P124">
            <v>-1.4697785208999996</v>
          </cell>
          <cell r="Q124">
            <v>-1.1638250039</v>
          </cell>
          <cell r="R124">
            <v>-1.4200680561000001</v>
          </cell>
          <cell r="S124">
            <v>-1.7033116048000001</v>
          </cell>
          <cell r="T124">
            <v>-1.6215559542000002</v>
          </cell>
          <cell r="U124">
            <v>-1.5780556961000001</v>
          </cell>
          <cell r="V124">
            <v>-1.3943904177999997</v>
          </cell>
          <cell r="W124">
            <v>-0.83203969190000016</v>
          </cell>
          <cell r="X124">
            <v>-0.93324365330000003</v>
          </cell>
          <cell r="Y124">
            <v>-0.81640990650000023</v>
          </cell>
          <cell r="Z124">
            <v>-0.94459506960000006</v>
          </cell>
          <cell r="AA124">
            <v>-15.140842641400001</v>
          </cell>
          <cell r="AB124">
            <v>-0.4989912767000001</v>
          </cell>
          <cell r="AC124">
            <v>-0.48688272440000002</v>
          </cell>
          <cell r="AD124">
            <v>-0.49062212060000004</v>
          </cell>
          <cell r="AE124">
            <v>-0.22507430169999998</v>
          </cell>
          <cell r="AF124">
            <v>-0.35407985980000001</v>
          </cell>
          <cell r="AG124">
            <v>-0.31395866059999999</v>
          </cell>
          <cell r="AH124">
            <v>-0.26312508780000005</v>
          </cell>
          <cell r="AI124">
            <v>-0.25533813379999998</v>
          </cell>
          <cell r="AJ124">
            <v>-0.20683217799999995</v>
          </cell>
          <cell r="AK124">
            <v>-0.29802252620000008</v>
          </cell>
          <cell r="AL124">
            <v>-0.31621435540000004</v>
          </cell>
          <cell r="AM124">
            <v>-0.27490273690000006</v>
          </cell>
          <cell r="AN124">
            <v>-3.9840439619000003</v>
          </cell>
          <cell r="AO124">
            <v>39</v>
          </cell>
          <cell r="AP124">
            <v>-0.27173825440000005</v>
          </cell>
          <cell r="AQ124">
            <v>-0.34685412500000007</v>
          </cell>
          <cell r="AR124">
            <v>-0.31805379010000001</v>
          </cell>
          <cell r="AS124">
            <v>-0.21715216530000006</v>
          </cell>
          <cell r="AT124">
            <v>-0.29408201260000011</v>
          </cell>
          <cell r="AU124">
            <v>-0.25585418799999998</v>
          </cell>
          <cell r="AV124">
            <v>-0.21268632120000003</v>
          </cell>
          <cell r="AW124">
            <v>-0.30147801379999989</v>
          </cell>
          <cell r="AX124">
            <v>-0.1267045769</v>
          </cell>
          <cell r="AY124">
            <v>-0.26570246170520828</v>
          </cell>
          <cell r="AZ124">
            <v>0</v>
          </cell>
          <cell r="BA124">
            <v>0</v>
          </cell>
          <cell r="BB124">
            <v>-2.6103059090052088</v>
          </cell>
          <cell r="BC124">
            <v>0</v>
          </cell>
          <cell r="BD124">
            <v>0</v>
          </cell>
          <cell r="BE124">
            <v>0</v>
          </cell>
          <cell r="BF124">
            <v>0</v>
          </cell>
          <cell r="BG124">
            <v>2.0833333333333335</v>
          </cell>
          <cell r="BH124">
            <v>2.0833333333333335</v>
          </cell>
          <cell r="BI124">
            <v>2.0833333333333335</v>
          </cell>
          <cell r="BJ124">
            <v>2.0833333333333335</v>
          </cell>
          <cell r="BK124">
            <v>2.0833333333333335</v>
          </cell>
          <cell r="BL124">
            <v>2.0833333333333335</v>
          </cell>
          <cell r="BM124">
            <v>2.0833333333333335</v>
          </cell>
          <cell r="BN124">
            <v>2.0833333333333335</v>
          </cell>
          <cell r="BO124">
            <v>0</v>
          </cell>
          <cell r="BP124">
            <v>16.666666666666668</v>
          </cell>
          <cell r="BQ124">
            <v>2.0833333333333335</v>
          </cell>
          <cell r="BR124">
            <v>2.0833333333333335</v>
          </cell>
          <cell r="BS124">
            <v>2.0833333333333335</v>
          </cell>
          <cell r="BT124">
            <v>2.0833333333333335</v>
          </cell>
          <cell r="BU124">
            <v>2.0833333333333335</v>
          </cell>
          <cell r="BV124">
            <v>2.0833333333333335</v>
          </cell>
          <cell r="BW124">
            <v>2.0833333333333335</v>
          </cell>
          <cell r="BX124">
            <v>2.0833333333333335</v>
          </cell>
          <cell r="BY124">
            <v>2.0833333333333335</v>
          </cell>
          <cell r="BZ124">
            <v>2.0833333333333335</v>
          </cell>
          <cell r="CA124">
            <v>2.0833333333333335</v>
          </cell>
          <cell r="CB124">
            <v>2.0833333333333335</v>
          </cell>
          <cell r="CC124">
            <v>24.999999999999996</v>
          </cell>
          <cell r="CD124">
            <v>25</v>
          </cell>
          <cell r="CE124">
            <v>25</v>
          </cell>
          <cell r="CF124">
            <v>26.25</v>
          </cell>
          <cell r="CG124">
            <v>27.5625</v>
          </cell>
          <cell r="CH124">
            <v>28.940625000000001</v>
          </cell>
          <cell r="CI124">
            <v>30.387656250000003</v>
          </cell>
          <cell r="CJ124">
            <v>31.907039062500004</v>
          </cell>
        </row>
        <row r="125">
          <cell r="A125" t="str">
            <v>MF CTR 01000</v>
          </cell>
          <cell r="C125" t="str">
            <v>Cambios Trading</v>
          </cell>
          <cell r="E125">
            <v>0</v>
          </cell>
          <cell r="F125">
            <v>-94.72847999999999</v>
          </cell>
          <cell r="G125">
            <v>-81.748603112192939</v>
          </cell>
          <cell r="H125">
            <v>-189.41120076730087</v>
          </cell>
          <cell r="I125">
            <v>-249.63054384582142</v>
          </cell>
          <cell r="J125">
            <v>-51.50906741187314</v>
          </cell>
          <cell r="K125">
            <v>-42.44695667101135</v>
          </cell>
          <cell r="L125">
            <v>-122.93467268089225</v>
          </cell>
          <cell r="M125">
            <v>-132.69285137447156</v>
          </cell>
          <cell r="N125">
            <v>40.434934164164737</v>
          </cell>
          <cell r="O125">
            <v>2.7229516910105187</v>
          </cell>
          <cell r="P125">
            <v>3.9193428645284767</v>
          </cell>
          <cell r="Q125">
            <v>4.2229564965851258</v>
          </cell>
          <cell r="R125">
            <v>6.2510013831082833</v>
          </cell>
          <cell r="S125">
            <v>6.1018667518218521</v>
          </cell>
          <cell r="T125">
            <v>6.0651722217678419</v>
          </cell>
          <cell r="U125">
            <v>12.474427258828582</v>
          </cell>
          <cell r="V125">
            <v>7.1529984801182662</v>
          </cell>
          <cell r="W125">
            <v>5.9475450293168786</v>
          </cell>
          <cell r="X125">
            <v>8.0237620633134892</v>
          </cell>
          <cell r="Y125">
            <v>10.739614101155743</v>
          </cell>
          <cell r="Z125">
            <v>14.90709116287646</v>
          </cell>
          <cell r="AA125">
            <v>88.52872950443151</v>
          </cell>
          <cell r="AB125">
            <v>14.15524482196753</v>
          </cell>
          <cell r="AC125">
            <v>12.628876037923062</v>
          </cell>
          <cell r="AD125">
            <v>14.137161421222448</v>
          </cell>
          <cell r="AE125">
            <v>9.0932184512422261</v>
          </cell>
          <cell r="AF125">
            <v>7.0413221013026916</v>
          </cell>
          <cell r="AG125">
            <v>18.355719673841516</v>
          </cell>
          <cell r="AH125">
            <v>9.8118789193936973</v>
          </cell>
          <cell r="AI125">
            <v>9.2637379272268241</v>
          </cell>
          <cell r="AJ125">
            <v>15.152233745077975</v>
          </cell>
          <cell r="AK125">
            <v>20.141009246840536</v>
          </cell>
          <cell r="AL125">
            <v>27.443415448210736</v>
          </cell>
          <cell r="AM125">
            <v>11.860909912674314</v>
          </cell>
          <cell r="AN125">
            <v>169.08472770692356</v>
          </cell>
          <cell r="AO125">
            <v>60</v>
          </cell>
          <cell r="AP125">
            <v>9.5933394427980065</v>
          </cell>
          <cell r="AQ125">
            <v>3.2724324128286519</v>
          </cell>
          <cell r="AR125">
            <v>-3.6621475611176528</v>
          </cell>
          <cell r="AS125">
            <v>11.489915409659181</v>
          </cell>
          <cell r="AT125">
            <v>17.358958386582891</v>
          </cell>
          <cell r="AU125">
            <v>-4.831299965347398</v>
          </cell>
          <cell r="AV125">
            <v>7.2729215323567233</v>
          </cell>
          <cell r="AW125">
            <v>7.0552840602690194</v>
          </cell>
          <cell r="AX125">
            <v>3.9854373739408726</v>
          </cell>
          <cell r="AY125">
            <v>8.1052037004313675</v>
          </cell>
          <cell r="BB125">
            <v>59.640044792401667</v>
          </cell>
          <cell r="BG125">
            <v>4.166666666666667</v>
          </cell>
          <cell r="BH125">
            <v>4.166666666666667</v>
          </cell>
          <cell r="BI125">
            <v>4.166666666666667</v>
          </cell>
          <cell r="BJ125">
            <v>4.166666666666667</v>
          </cell>
          <cell r="BK125">
            <v>4.166666666666667</v>
          </cell>
          <cell r="BL125">
            <v>4.166666666666667</v>
          </cell>
          <cell r="BM125">
            <v>4.166666666666667</v>
          </cell>
          <cell r="BN125">
            <v>4.166666666666667</v>
          </cell>
          <cell r="BP125">
            <v>33.333333333333336</v>
          </cell>
          <cell r="BQ125">
            <v>4.166666666666667</v>
          </cell>
          <cell r="BR125">
            <v>4.166666666666667</v>
          </cell>
          <cell r="BS125">
            <v>4.166666666666667</v>
          </cell>
          <cell r="BT125">
            <v>4.166666666666667</v>
          </cell>
          <cell r="BU125">
            <v>4.166666666666667</v>
          </cell>
          <cell r="BV125">
            <v>4.166666666666667</v>
          </cell>
          <cell r="BW125">
            <v>4.166666666666667</v>
          </cell>
          <cell r="BX125">
            <v>4.166666666666667</v>
          </cell>
          <cell r="BY125">
            <v>4.166666666666667</v>
          </cell>
          <cell r="BZ125">
            <v>4.166666666666667</v>
          </cell>
          <cell r="CA125">
            <v>4.166666666666667</v>
          </cell>
          <cell r="CB125">
            <v>4.166666666666667</v>
          </cell>
          <cell r="CC125">
            <v>49.999999999999993</v>
          </cell>
          <cell r="CD125">
            <v>50</v>
          </cell>
          <cell r="CE125">
            <v>50</v>
          </cell>
          <cell r="CF125">
            <v>52.5</v>
          </cell>
          <cell r="CG125">
            <v>55.125</v>
          </cell>
          <cell r="CH125">
            <v>57.881250000000001</v>
          </cell>
          <cell r="CI125">
            <v>60.775312500000005</v>
          </cell>
          <cell r="CJ125">
            <v>63.814078125000009</v>
          </cell>
        </row>
        <row r="126">
          <cell r="A126" t="str">
            <v>MF BME 01100</v>
          </cell>
          <cell r="C126" t="str">
            <v>Trading M.E. (Londres)</v>
          </cell>
          <cell r="E126">
            <v>0</v>
          </cell>
          <cell r="F126">
            <v>48.4</v>
          </cell>
          <cell r="G126">
            <v>61.943361511852601</v>
          </cell>
          <cell r="H126">
            <v>5.9455586625667607</v>
          </cell>
          <cell r="I126">
            <v>7.9808633208318573</v>
          </cell>
          <cell r="J126">
            <v>1.3791167862094555</v>
          </cell>
          <cell r="K126">
            <v>0.41160867255131733</v>
          </cell>
          <cell r="L126">
            <v>0.56185720167430009</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BB126">
            <v>0</v>
          </cell>
          <cell r="BG126">
            <v>0</v>
          </cell>
          <cell r="BH126">
            <v>0</v>
          </cell>
          <cell r="BI126">
            <v>0</v>
          </cell>
          <cell r="BJ126">
            <v>0</v>
          </cell>
          <cell r="BK126">
            <v>0</v>
          </cell>
          <cell r="BL126">
            <v>0</v>
          </cell>
          <cell r="BM126">
            <v>0</v>
          </cell>
          <cell r="BN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row>
        <row r="127">
          <cell r="A127" t="str">
            <v>MF BON 01100</v>
          </cell>
          <cell r="C127" t="str">
            <v>Bonos Inversión</v>
          </cell>
          <cell r="F127">
            <v>0</v>
          </cell>
          <cell r="G127">
            <v>0</v>
          </cell>
          <cell r="H127">
            <v>18.982282598289263</v>
          </cell>
          <cell r="I127">
            <v>20.857727694731938</v>
          </cell>
          <cell r="J127">
            <v>19.260115016072799</v>
          </cell>
          <cell r="K127">
            <v>19.376495606418999</v>
          </cell>
          <cell r="L127">
            <v>16.423157674032787</v>
          </cell>
          <cell r="M127">
            <v>27.216502737205118</v>
          </cell>
          <cell r="N127">
            <v>29.448846626609807</v>
          </cell>
          <cell r="O127">
            <v>2.2417034210213354</v>
          </cell>
          <cell r="P127">
            <v>2.3588537096469024</v>
          </cell>
          <cell r="Q127">
            <v>2.2192917089678517</v>
          </cell>
          <cell r="R127">
            <v>2.4372706963764994</v>
          </cell>
          <cell r="S127">
            <v>2.2842217450056146</v>
          </cell>
          <cell r="T127">
            <v>2.6380418068983364</v>
          </cell>
          <cell r="U127">
            <v>2.8403619802346296</v>
          </cell>
          <cell r="V127">
            <v>3.3222269149918939</v>
          </cell>
          <cell r="W127">
            <v>4.3750466003141302</v>
          </cell>
          <cell r="X127">
            <v>4.6228633701939481</v>
          </cell>
          <cell r="Y127">
            <v>4.8182924781841914</v>
          </cell>
          <cell r="Z127">
            <v>4.8066274318455964</v>
          </cell>
          <cell r="AA127">
            <v>38.964801863680933</v>
          </cell>
          <cell r="AB127">
            <v>4.3549877425196426</v>
          </cell>
          <cell r="AC127">
            <v>4.251635667766398</v>
          </cell>
          <cell r="AD127">
            <v>4.2689205858721415</v>
          </cell>
          <cell r="AE127">
            <v>4.3824736596208256</v>
          </cell>
          <cell r="AF127">
            <v>4.763118602743651</v>
          </cell>
          <cell r="AG127">
            <v>7.50896683878024</v>
          </cell>
          <cell r="AH127">
            <v>1.2853626301005958</v>
          </cell>
          <cell r="AI127">
            <v>23.501059199426699</v>
          </cell>
          <cell r="AJ127">
            <v>7.1633997922108987</v>
          </cell>
          <cell r="AK127">
            <v>4.2342369142581795</v>
          </cell>
          <cell r="AL127">
            <v>6.5528506682360099</v>
          </cell>
          <cell r="AM127">
            <v>2.1761032652220225</v>
          </cell>
          <cell r="AN127">
            <v>74.443115566757299</v>
          </cell>
          <cell r="AO127">
            <v>0</v>
          </cell>
          <cell r="AP127">
            <v>6.4900141951533774</v>
          </cell>
          <cell r="AQ127">
            <v>6.4426048624971877</v>
          </cell>
          <cell r="AR127">
            <v>7.1285592163230662</v>
          </cell>
          <cell r="AS127">
            <v>4.5492566485505526</v>
          </cell>
          <cell r="AT127">
            <v>5.7908607297864574</v>
          </cell>
          <cell r="AU127">
            <v>6.6293515103102871</v>
          </cell>
          <cell r="AV127">
            <v>6.6681590403105533</v>
          </cell>
          <cell r="AW127">
            <v>6.5245567102411464</v>
          </cell>
          <cell r="AX127">
            <v>7.4516671756455297</v>
          </cell>
          <cell r="AY127">
            <v>6.7654228053852048</v>
          </cell>
          <cell r="BB127">
            <v>64.440452894203375</v>
          </cell>
          <cell r="BG127">
            <v>0</v>
          </cell>
          <cell r="BH127">
            <v>0</v>
          </cell>
          <cell r="BI127">
            <v>0</v>
          </cell>
          <cell r="BJ127">
            <v>0</v>
          </cell>
          <cell r="BK127">
            <v>0</v>
          </cell>
          <cell r="BL127">
            <v>0</v>
          </cell>
          <cell r="BM127">
            <v>0</v>
          </cell>
          <cell r="BN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E127">
            <v>0</v>
          </cell>
          <cell r="CF127">
            <v>0</v>
          </cell>
          <cell r="CG127">
            <v>0</v>
          </cell>
          <cell r="CH127">
            <v>0</v>
          </cell>
          <cell r="CI127">
            <v>0</v>
          </cell>
          <cell r="CJ127">
            <v>0</v>
          </cell>
        </row>
        <row r="128">
          <cell r="A128" t="str">
            <v>MF MBO 01000</v>
          </cell>
          <cell r="C128" t="str">
            <v>Mercado de Bonos</v>
          </cell>
          <cell r="D128">
            <v>0</v>
          </cell>
          <cell r="E128">
            <v>0</v>
          </cell>
          <cell r="F128">
            <v>48.4</v>
          </cell>
          <cell r="G128">
            <v>61.943361511852601</v>
          </cell>
          <cell r="H128">
            <v>24.927841260856024</v>
          </cell>
          <cell r="I128">
            <v>28.838591015563797</v>
          </cell>
          <cell r="J128">
            <v>20.639231802282254</v>
          </cell>
          <cell r="K128">
            <v>19.788104278970316</v>
          </cell>
          <cell r="L128">
            <v>16.985014875707087</v>
          </cell>
          <cell r="M128">
            <v>27.216502737205118</v>
          </cell>
          <cell r="N128">
            <v>29.448846626609807</v>
          </cell>
          <cell r="O128">
            <v>2.2417034210213354</v>
          </cell>
          <cell r="P128">
            <v>2.3588537096469024</v>
          </cell>
          <cell r="Q128">
            <v>2.2192917089678517</v>
          </cell>
          <cell r="R128">
            <v>2.4372706963764994</v>
          </cell>
          <cell r="S128">
            <v>2.2842217450056146</v>
          </cell>
          <cell r="T128">
            <v>2.6380418068983364</v>
          </cell>
          <cell r="U128">
            <v>2.8403619802346296</v>
          </cell>
          <cell r="V128">
            <v>3.3222269149918939</v>
          </cell>
          <cell r="W128">
            <v>4.3750466003141302</v>
          </cell>
          <cell r="X128">
            <v>4.6228633701939481</v>
          </cell>
          <cell r="Y128">
            <v>4.8182924781841914</v>
          </cell>
          <cell r="Z128">
            <v>4.8066274318455964</v>
          </cell>
          <cell r="AA128">
            <v>38.964801863680933</v>
          </cell>
          <cell r="AB128">
            <v>4.3549877425196426</v>
          </cell>
          <cell r="AC128">
            <v>4.251635667766398</v>
          </cell>
          <cell r="AD128">
            <v>4.2689205858721415</v>
          </cell>
          <cell r="AE128">
            <v>4.3824736596208256</v>
          </cell>
          <cell r="AF128">
            <v>4.763118602743651</v>
          </cell>
          <cell r="AG128">
            <v>7.50896683878024</v>
          </cell>
          <cell r="AH128">
            <v>1.2853626301005958</v>
          </cell>
          <cell r="AI128">
            <v>23.501059199426699</v>
          </cell>
          <cell r="AJ128">
            <v>7.1633997922108987</v>
          </cell>
          <cell r="AK128">
            <v>4.2342369142581795</v>
          </cell>
          <cell r="AL128">
            <v>6.5528506682360099</v>
          </cell>
          <cell r="AM128">
            <v>2.1761032652220225</v>
          </cell>
          <cell r="AN128">
            <v>74.443115566757299</v>
          </cell>
          <cell r="AO128">
            <v>0</v>
          </cell>
          <cell r="AP128">
            <v>6.4900141951533774</v>
          </cell>
          <cell r="AQ128">
            <v>6.4426048624971877</v>
          </cell>
          <cell r="AR128">
            <v>7.1285592163230662</v>
          </cell>
          <cell r="AS128">
            <v>4.5492566485505526</v>
          </cell>
          <cell r="AT128">
            <v>5.7908607297864574</v>
          </cell>
          <cell r="AU128">
            <v>6.6293515103102871</v>
          </cell>
          <cell r="AV128">
            <v>6.6681590403105533</v>
          </cell>
          <cell r="AW128">
            <v>6.5245567102411464</v>
          </cell>
          <cell r="AX128">
            <v>7.4516671756455297</v>
          </cell>
          <cell r="AY128">
            <v>6.7654228053852048</v>
          </cell>
          <cell r="AZ128">
            <v>0</v>
          </cell>
          <cell r="BA128">
            <v>0</v>
          </cell>
          <cell r="BB128">
            <v>64.440452894203375</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row>
        <row r="129">
          <cell r="A129" t="str">
            <v>MF OAR 01000</v>
          </cell>
          <cell r="C129" t="str">
            <v>Operaciones de arbitraje MN</v>
          </cell>
          <cell r="F129">
            <v>0</v>
          </cell>
          <cell r="G129">
            <v>-7.7122842324299672</v>
          </cell>
          <cell r="H129">
            <v>27.705388656281325</v>
          </cell>
          <cell r="I129">
            <v>-163.17938550605027</v>
          </cell>
          <cell r="J129">
            <v>-34.008379643384266</v>
          </cell>
          <cell r="K129">
            <v>-62.550947760701334</v>
          </cell>
          <cell r="L129">
            <v>-59.827122333881512</v>
          </cell>
          <cell r="M129">
            <v>-148.49687318486747</v>
          </cell>
          <cell r="N129">
            <v>179.62523110110777</v>
          </cell>
          <cell r="O129">
            <v>18.141573604646311</v>
          </cell>
          <cell r="P129">
            <v>16.740970790903582</v>
          </cell>
          <cell r="Q129">
            <v>29.610623176505687</v>
          </cell>
          <cell r="R129">
            <v>31.430330488972992</v>
          </cell>
          <cell r="S129">
            <v>38.29713203088258</v>
          </cell>
          <cell r="T129">
            <v>42.122956045834634</v>
          </cell>
          <cell r="U129">
            <v>44.123136430587877</v>
          </cell>
          <cell r="V129">
            <v>43.416203371149827</v>
          </cell>
          <cell r="W129">
            <v>44.626565127169926</v>
          </cell>
          <cell r="X129">
            <v>35.129359881061077</v>
          </cell>
          <cell r="Y129">
            <v>24.284621208589389</v>
          </cell>
          <cell r="Z129">
            <v>16.620953545607328</v>
          </cell>
          <cell r="AA129">
            <v>384.54442570191117</v>
          </cell>
          <cell r="AB129">
            <v>22.808708684752972</v>
          </cell>
          <cell r="AC129">
            <v>47.22066618244888</v>
          </cell>
          <cell r="AD129">
            <v>58.559419708534747</v>
          </cell>
          <cell r="AE129">
            <v>87.160920527308562</v>
          </cell>
          <cell r="AF129">
            <v>63.624319900235385</v>
          </cell>
          <cell r="AG129">
            <v>35.474461819382753</v>
          </cell>
          <cell r="AH129">
            <v>32.954499110219786</v>
          </cell>
          <cell r="AI129">
            <v>20.913621844554079</v>
          </cell>
          <cell r="AJ129">
            <v>31.980427129555821</v>
          </cell>
          <cell r="AK129">
            <v>45.067236725491483</v>
          </cell>
          <cell r="AL129">
            <v>19.820849264902694</v>
          </cell>
          <cell r="AM129">
            <v>18.607955572256447</v>
          </cell>
          <cell r="AN129">
            <v>484.19308646964356</v>
          </cell>
          <cell r="AO129">
            <v>0</v>
          </cell>
          <cell r="AP129">
            <v>24.47174136810218</v>
          </cell>
          <cell r="AQ129">
            <v>31.947904866996772</v>
          </cell>
          <cell r="AR129">
            <v>46.056394566281462</v>
          </cell>
          <cell r="AS129">
            <v>40.27783636621556</v>
          </cell>
          <cell r="AT129">
            <v>52.506418038816562</v>
          </cell>
          <cell r="AU129">
            <v>19.404548739764817</v>
          </cell>
          <cell r="AV129">
            <v>16.056207570017779</v>
          </cell>
          <cell r="AW129">
            <v>17.079257605869486</v>
          </cell>
          <cell r="AX129">
            <v>18.534694823649826</v>
          </cell>
          <cell r="AY129">
            <v>43.661057029876162</v>
          </cell>
          <cell r="BB129">
            <v>309.99606097559058</v>
          </cell>
          <cell r="BG129">
            <v>0</v>
          </cell>
          <cell r="BH129">
            <v>0</v>
          </cell>
          <cell r="BI129">
            <v>0</v>
          </cell>
          <cell r="BJ129">
            <v>0</v>
          </cell>
          <cell r="BK129">
            <v>0</v>
          </cell>
          <cell r="BL129">
            <v>0</v>
          </cell>
          <cell r="BM129">
            <v>0</v>
          </cell>
          <cell r="BN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row>
        <row r="130">
          <cell r="A130" t="str">
            <v>MF OAR 01100</v>
          </cell>
          <cell r="C130" t="str">
            <v>Operaciones de arbitraje ME</v>
          </cell>
          <cell r="F130">
            <v>0</v>
          </cell>
          <cell r="J130">
            <v>0</v>
          </cell>
          <cell r="K130">
            <v>0</v>
          </cell>
          <cell r="L130">
            <v>31.949313300898535</v>
          </cell>
          <cell r="M130">
            <v>20.75278813422868</v>
          </cell>
          <cell r="N130">
            <v>-10.960661924179457</v>
          </cell>
          <cell r="O130">
            <v>-1.1601253183288616</v>
          </cell>
          <cell r="P130">
            <v>-1.4140451854366278</v>
          </cell>
          <cell r="Q130">
            <v>-2.4938415314636324</v>
          </cell>
          <cell r="R130">
            <v>-2.4868016288105292</v>
          </cell>
          <cell r="S130">
            <v>-2.9868947519449134</v>
          </cell>
          <cell r="T130">
            <v>-3.3893577744210854</v>
          </cell>
          <cell r="U130">
            <v>-3.4054929805766716</v>
          </cell>
          <cell r="V130">
            <v>-3.9602283632110389</v>
          </cell>
          <cell r="W130">
            <v>-4.1080775787447479</v>
          </cell>
          <cell r="X130">
            <v>-2.7648402890067976</v>
          </cell>
          <cell r="Y130">
            <v>-2.1245551620581833</v>
          </cell>
          <cell r="Z130">
            <v>-1.7389904068980353</v>
          </cell>
          <cell r="AA130">
            <v>-32.033250970901129</v>
          </cell>
          <cell r="AB130">
            <v>-1.7976528907486908</v>
          </cell>
          <cell r="AC130">
            <v>-3.2300263100513944</v>
          </cell>
          <cell r="AD130">
            <v>-4.7653739199612763</v>
          </cell>
          <cell r="AE130">
            <v>-8.5987067499640464</v>
          </cell>
          <cell r="AF130">
            <v>-8.062602690190646</v>
          </cell>
          <cell r="AG130">
            <v>-4.3548531581008119</v>
          </cell>
          <cell r="AH130">
            <v>-3.063990752844258</v>
          </cell>
          <cell r="AI130">
            <v>-1.2457632705687784</v>
          </cell>
          <cell r="AJ130">
            <v>-1.9061027450270835</v>
          </cell>
          <cell r="AK130">
            <v>-2.712752401695488</v>
          </cell>
          <cell r="AL130">
            <v>-1.1725455550072863</v>
          </cell>
          <cell r="AM130">
            <v>-1.3883666064366302</v>
          </cell>
          <cell r="AN130">
            <v>-42.298737050596401</v>
          </cell>
          <cell r="AO130">
            <v>0</v>
          </cell>
          <cell r="AP130">
            <v>-2.1959893932200387</v>
          </cell>
          <cell r="AQ130">
            <v>-2.3950776412808845</v>
          </cell>
          <cell r="AR130">
            <v>-3.1301167244059642</v>
          </cell>
          <cell r="AS130">
            <v>-3.1202428797862902</v>
          </cell>
          <cell r="AT130">
            <v>-4.394065225598565</v>
          </cell>
          <cell r="AU130">
            <v>-1.9469754093552629</v>
          </cell>
          <cell r="AV130">
            <v>-1.8146021200512987</v>
          </cell>
          <cell r="AW130">
            <v>-1.9552903729392883</v>
          </cell>
          <cell r="AX130">
            <v>-1.6674150755828172</v>
          </cell>
          <cell r="AY130">
            <v>-3.2155542911420163</v>
          </cell>
          <cell r="BB130">
            <v>-25.835329133362425</v>
          </cell>
          <cell r="BG130">
            <v>0</v>
          </cell>
          <cell r="BH130">
            <v>0</v>
          </cell>
          <cell r="BI130">
            <v>0</v>
          </cell>
          <cell r="BJ130">
            <v>0</v>
          </cell>
          <cell r="BK130">
            <v>0</v>
          </cell>
          <cell r="BL130">
            <v>0</v>
          </cell>
          <cell r="BM130">
            <v>0</v>
          </cell>
          <cell r="BN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E130">
            <v>0</v>
          </cell>
          <cell r="CF130">
            <v>0</v>
          </cell>
          <cell r="CG130">
            <v>0</v>
          </cell>
          <cell r="CH130">
            <v>0</v>
          </cell>
          <cell r="CI130">
            <v>0</v>
          </cell>
          <cell r="CJ130">
            <v>0</v>
          </cell>
        </row>
        <row r="131">
          <cell r="A131" t="str">
            <v>MF CMC 01000</v>
          </cell>
          <cell r="C131" t="str">
            <v>Comisiones de mercados cobradas</v>
          </cell>
          <cell r="E131">
            <v>15.1</v>
          </cell>
          <cell r="F131">
            <v>13.3</v>
          </cell>
          <cell r="G131">
            <v>10.8</v>
          </cell>
          <cell r="H131">
            <v>9.1240000000000006</v>
          </cell>
          <cell r="I131">
            <v>4.5143003999999998</v>
          </cell>
          <cell r="J131">
            <v>5.2763372300000011</v>
          </cell>
          <cell r="K131">
            <v>8.32678619</v>
          </cell>
          <cell r="L131">
            <v>11.898484060000001</v>
          </cell>
          <cell r="M131">
            <v>9.0274779800000005</v>
          </cell>
          <cell r="N131">
            <v>7.1841187899999994</v>
          </cell>
          <cell r="O131">
            <v>0.11377778</v>
          </cell>
          <cell r="P131">
            <v>0.11377778</v>
          </cell>
          <cell r="Q131">
            <v>0.11244444000000003</v>
          </cell>
          <cell r="R131">
            <v>0.11377778</v>
          </cell>
          <cell r="S131">
            <v>0.11333333000000001</v>
          </cell>
          <cell r="T131">
            <v>0.11377777999999994</v>
          </cell>
          <cell r="U131">
            <v>4.6666660000000082E-2</v>
          </cell>
          <cell r="V131">
            <v>1.3777779999999962E-2</v>
          </cell>
          <cell r="W131">
            <v>1.3777779999999962E-2</v>
          </cell>
          <cell r="X131">
            <v>1.3333329999999921E-2</v>
          </cell>
          <cell r="Y131">
            <v>1.3777780000000073E-2</v>
          </cell>
          <cell r="Z131">
            <v>1.3333330000000032E-2</v>
          </cell>
          <cell r="AA131">
            <v>0.79555555</v>
          </cell>
          <cell r="AB131">
            <v>1.377778E-2</v>
          </cell>
          <cell r="AC131">
            <v>1.377778E-2</v>
          </cell>
          <cell r="AD131">
            <v>1.288889E-2</v>
          </cell>
          <cell r="AE131">
            <v>0</v>
          </cell>
          <cell r="AF131">
            <v>2.7111110000000001E-2</v>
          </cell>
          <cell r="AG131">
            <v>1.3777779999999989E-2</v>
          </cell>
          <cell r="AH131">
            <v>1.3333330000000004E-2</v>
          </cell>
          <cell r="AI131">
            <v>1.3777780000000003E-2</v>
          </cell>
          <cell r="AJ131">
            <v>0</v>
          </cell>
          <cell r="AK131">
            <v>2.7111109999999994E-2</v>
          </cell>
          <cell r="AL131">
            <v>1.3777780000000017E-2</v>
          </cell>
          <cell r="AM131">
            <v>0</v>
          </cell>
          <cell r="AN131">
            <v>0.14933334000000001</v>
          </cell>
          <cell r="AO131">
            <v>10</v>
          </cell>
          <cell r="AP131">
            <v>1.377778E-2</v>
          </cell>
          <cell r="AQ131">
            <v>1.377778E-2</v>
          </cell>
          <cell r="AR131">
            <v>1.2444440000000001E-2</v>
          </cell>
          <cell r="AS131">
            <v>1.3777779999999996E-2</v>
          </cell>
          <cell r="AT131">
            <v>1.3333330000000004E-2</v>
          </cell>
          <cell r="AU131">
            <v>0</v>
          </cell>
          <cell r="AV131">
            <v>0</v>
          </cell>
          <cell r="AW131">
            <v>1.3777780000000003E-2</v>
          </cell>
          <cell r="AX131">
            <v>1.3777779999999989E-2</v>
          </cell>
          <cell r="AY131">
            <v>1.3333330000000004E-2</v>
          </cell>
          <cell r="BB131">
            <v>0.108</v>
          </cell>
          <cell r="BG131">
            <v>0.83333333333333337</v>
          </cell>
          <cell r="BH131">
            <v>0.83333333333333337</v>
          </cell>
          <cell r="BI131">
            <v>0.83333333333333337</v>
          </cell>
          <cell r="BJ131">
            <v>0.83333333333333337</v>
          </cell>
          <cell r="BK131">
            <v>0.83333333333333337</v>
          </cell>
          <cell r="BL131">
            <v>0.83333333333333337</v>
          </cell>
          <cell r="BM131">
            <v>0.83333333333333337</v>
          </cell>
          <cell r="BN131">
            <v>0.83333333333333337</v>
          </cell>
          <cell r="BP131">
            <v>6.6666666666666661</v>
          </cell>
          <cell r="BQ131">
            <v>0.83333333333333337</v>
          </cell>
          <cell r="BR131">
            <v>0.83333333333333337</v>
          </cell>
          <cell r="BS131">
            <v>0.83333333333333337</v>
          </cell>
          <cell r="BT131">
            <v>0.83333333333333337</v>
          </cell>
          <cell r="BU131">
            <v>0.83333333333333337</v>
          </cell>
          <cell r="BV131">
            <v>0.83333333333333337</v>
          </cell>
          <cell r="BW131">
            <v>0.83333333333333337</v>
          </cell>
          <cell r="BX131">
            <v>0.83333333333333337</v>
          </cell>
          <cell r="BY131">
            <v>0.83333333333333337</v>
          </cell>
          <cell r="BZ131">
            <v>0.83333333333333337</v>
          </cell>
          <cell r="CA131">
            <v>0.83333333333333337</v>
          </cell>
          <cell r="CB131">
            <v>0.83333333333333337</v>
          </cell>
          <cell r="CC131">
            <v>10</v>
          </cell>
          <cell r="CD131">
            <v>10</v>
          </cell>
          <cell r="CE131">
            <v>10</v>
          </cell>
          <cell r="CF131">
            <v>10.5</v>
          </cell>
          <cell r="CG131">
            <v>11.025</v>
          </cell>
          <cell r="CH131">
            <v>11.576250000000002</v>
          </cell>
          <cell r="CI131">
            <v>12.155062500000001</v>
          </cell>
          <cell r="CJ131">
            <v>12.762815625000002</v>
          </cell>
        </row>
        <row r="132">
          <cell r="A132" t="str">
            <v>MF CMP 01000</v>
          </cell>
          <cell r="C132" t="str">
            <v>Comisiones de mercados pagadas</v>
          </cell>
          <cell r="E132">
            <v>-67.56</v>
          </cell>
          <cell r="F132">
            <v>-94.781999999999996</v>
          </cell>
          <cell r="G132">
            <v>-48.825000000000003</v>
          </cell>
          <cell r="H132">
            <v>-39.907441689999999</v>
          </cell>
          <cell r="I132">
            <v>-70.179417779999994</v>
          </cell>
          <cell r="J132">
            <v>-46.338455660000001</v>
          </cell>
          <cell r="K132">
            <v>-48.678010669999999</v>
          </cell>
          <cell r="L132">
            <v>-40.508579249999997</v>
          </cell>
          <cell r="M132">
            <v>-39.502963650189997</v>
          </cell>
          <cell r="N132">
            <v>-41.642774439999997</v>
          </cell>
          <cell r="O132">
            <v>-1.2648958499999998</v>
          </cell>
          <cell r="P132">
            <v>-2.1265025199999994</v>
          </cell>
          <cell r="Q132">
            <v>-2.8453946400000003</v>
          </cell>
          <cell r="R132">
            <v>-1.4336145599999996</v>
          </cell>
          <cell r="S132">
            <v>-1.9968742300000002</v>
          </cell>
          <cell r="T132">
            <v>-8.6226630300000018</v>
          </cell>
          <cell r="U132">
            <v>-3.4230372399999998</v>
          </cell>
          <cell r="V132">
            <v>-2.5586715199999994</v>
          </cell>
          <cell r="W132">
            <v>-3.9903681099999968</v>
          </cell>
          <cell r="X132">
            <v>-3.1287492199999991</v>
          </cell>
          <cell r="Y132">
            <v>-1.3268267200000008</v>
          </cell>
          <cell r="Z132">
            <v>-6.9604208200000013</v>
          </cell>
          <cell r="AA132">
            <v>-39.678018460000004</v>
          </cell>
          <cell r="AB132">
            <v>-4.7347107699999995</v>
          </cell>
          <cell r="AC132">
            <v>-4.7016613300000012</v>
          </cell>
          <cell r="AD132">
            <v>-3.2940942799999995</v>
          </cell>
          <cell r="AE132">
            <v>-2.7109692400000012</v>
          </cell>
          <cell r="AF132">
            <v>-1.1023983399999981</v>
          </cell>
          <cell r="AG132">
            <v>-3.6117007899999996</v>
          </cell>
          <cell r="AH132">
            <v>-1.9369203200000014</v>
          </cell>
          <cell r="AI132">
            <v>-3.6676036699999992</v>
          </cell>
          <cell r="AJ132">
            <v>-2.1538307999999988</v>
          </cell>
          <cell r="AK132">
            <v>-5.3889069300000001</v>
          </cell>
          <cell r="AL132">
            <v>5.1260310000000808E-2</v>
          </cell>
          <cell r="AM132">
            <v>-7.4162722600000013</v>
          </cell>
          <cell r="AN132">
            <v>-40.667808419999993</v>
          </cell>
          <cell r="AO132">
            <v>-48</v>
          </cell>
          <cell r="AP132">
            <v>-1.2377980700000002</v>
          </cell>
          <cell r="AQ132">
            <v>-2.3876997299999996</v>
          </cell>
          <cell r="AR132">
            <v>-1.6649934800000006</v>
          </cell>
          <cell r="AS132">
            <v>-5.8547007600000001</v>
          </cell>
          <cell r="AT132">
            <v>-0.95295046000000028</v>
          </cell>
          <cell r="AU132">
            <v>-7.7914850700000002</v>
          </cell>
          <cell r="AV132">
            <v>-3.7257629600000004</v>
          </cell>
          <cell r="AW132">
            <v>-2.9828629199999996</v>
          </cell>
          <cell r="AX132">
            <v>-3.4804351000000007</v>
          </cell>
          <cell r="AY132">
            <v>-2.9017616199999989</v>
          </cell>
          <cell r="BB132">
            <v>-32.980450170000005</v>
          </cell>
          <cell r="BG132">
            <v>-2.9166666666666665</v>
          </cell>
          <cell r="BH132">
            <v>-2.9166666666666665</v>
          </cell>
          <cell r="BI132">
            <v>-2.9166666666666665</v>
          </cell>
          <cell r="BJ132">
            <v>-2.9166666666666665</v>
          </cell>
          <cell r="BK132">
            <v>-2.9166666666666665</v>
          </cell>
          <cell r="BL132">
            <v>-2.9166666666666665</v>
          </cell>
          <cell r="BM132">
            <v>-2.9166666666666665</v>
          </cell>
          <cell r="BN132">
            <v>-2.9166666666666665</v>
          </cell>
          <cell r="BP132">
            <v>-23.333333333333336</v>
          </cell>
          <cell r="BQ132">
            <v>-2.9166666666666665</v>
          </cell>
          <cell r="BR132">
            <v>-2.9166666666666665</v>
          </cell>
          <cell r="BS132">
            <v>-2.9166666666666665</v>
          </cell>
          <cell r="BT132">
            <v>-2.9166666666666665</v>
          </cell>
          <cell r="BU132">
            <v>-2.9166666666666665</v>
          </cell>
          <cell r="BV132">
            <v>-2.9166666666666665</v>
          </cell>
          <cell r="BW132">
            <v>-2.9166666666666665</v>
          </cell>
          <cell r="BX132">
            <v>-2.9166666666666665</v>
          </cell>
          <cell r="BY132">
            <v>-2.9166666666666665</v>
          </cell>
          <cell r="BZ132">
            <v>-2.9166666666666665</v>
          </cell>
          <cell r="CA132">
            <v>-2.9166666666666665</v>
          </cell>
          <cell r="CB132">
            <v>-2.9166666666666665</v>
          </cell>
          <cell r="CC132">
            <v>-35</v>
          </cell>
          <cell r="CD132">
            <v>-35</v>
          </cell>
          <cell r="CE132">
            <v>-35</v>
          </cell>
          <cell r="CF132">
            <v>-36.75</v>
          </cell>
          <cell r="CG132">
            <v>-38.587499999999999</v>
          </cell>
          <cell r="CH132">
            <v>-40.516874999999999</v>
          </cell>
          <cell r="CI132">
            <v>-42.542718749999999</v>
          </cell>
          <cell r="CJ132">
            <v>-44.669854687499999</v>
          </cell>
        </row>
        <row r="133">
          <cell r="A133" t="str">
            <v>MF MDO 01000</v>
          </cell>
          <cell r="C133" t="str">
            <v>Mercados Financieros</v>
          </cell>
          <cell r="D133">
            <v>0</v>
          </cell>
          <cell r="E133">
            <v>-80.115305000000575</v>
          </cell>
          <cell r="F133">
            <v>-46.646251055833517</v>
          </cell>
          <cell r="G133">
            <v>-313.33749500687946</v>
          </cell>
          <cell r="H133">
            <v>-137.58519556942321</v>
          </cell>
          <cell r="I133">
            <v>-407.94133808371623</v>
          </cell>
          <cell r="J133">
            <v>289.53092949779324</v>
          </cell>
          <cell r="K133">
            <v>462.08701681762386</v>
          </cell>
          <cell r="L133">
            <v>631.42220975892621</v>
          </cell>
          <cell r="M133">
            <v>161.85187527467809</v>
          </cell>
          <cell r="N133">
            <v>485.32969616914511</v>
          </cell>
          <cell r="O133">
            <v>39.61448162604821</v>
          </cell>
          <cell r="P133">
            <v>21.671182332405209</v>
          </cell>
          <cell r="Q133">
            <v>117.32579205200064</v>
          </cell>
          <cell r="R133">
            <v>66.212618061840246</v>
          </cell>
          <cell r="S133">
            <v>37.278817130983164</v>
          </cell>
          <cell r="T133">
            <v>29.278320914236303</v>
          </cell>
          <cell r="U133">
            <v>47.251313014405874</v>
          </cell>
          <cell r="V133">
            <v>37.760147014619797</v>
          </cell>
          <cell r="W133">
            <v>43.531869063779375</v>
          </cell>
          <cell r="X133">
            <v>38.254214024324384</v>
          </cell>
          <cell r="Y133">
            <v>35.423266267771083</v>
          </cell>
          <cell r="Z133">
            <v>78.749949956150189</v>
          </cell>
          <cell r="AA133">
            <v>592.35197145856444</v>
          </cell>
          <cell r="AB133">
            <v>23.184448293553693</v>
          </cell>
          <cell r="AC133">
            <v>50.136654233601149</v>
          </cell>
          <cell r="AD133">
            <v>170.92436151199303</v>
          </cell>
          <cell r="AE133">
            <v>177.24215548627697</v>
          </cell>
          <cell r="AF133">
            <v>59.143201115531724</v>
          </cell>
          <cell r="AG133">
            <v>49.197988188443929</v>
          </cell>
          <cell r="AH133">
            <v>32.476203535170981</v>
          </cell>
          <cell r="AI133">
            <v>33.988567263932026</v>
          </cell>
          <cell r="AJ133">
            <v>34.953050173539395</v>
          </cell>
          <cell r="AK133">
            <v>52.530138962267706</v>
          </cell>
          <cell r="AL133">
            <v>50.837519185825727</v>
          </cell>
          <cell r="AM133">
            <v>54.242125296831183</v>
          </cell>
          <cell r="AN133">
            <v>788.85641324696758</v>
          </cell>
          <cell r="AO133">
            <v>310.99999999999989</v>
          </cell>
          <cell r="AP133">
            <v>41.057770448486536</v>
          </cell>
          <cell r="AQ133">
            <v>38.570545752200061</v>
          </cell>
          <cell r="AR133">
            <v>104.74200860567549</v>
          </cell>
          <cell r="AS133">
            <v>157.34897209975028</v>
          </cell>
          <cell r="AT133">
            <v>85.453608700819274</v>
          </cell>
          <cell r="AU133">
            <v>20.06822445061453</v>
          </cell>
          <cell r="AV133">
            <v>28.385548598042096</v>
          </cell>
          <cell r="AW133">
            <v>26.452098104375352</v>
          </cell>
          <cell r="AX133">
            <v>40.61234771856325</v>
          </cell>
          <cell r="AY133">
            <v>68.779347877833885</v>
          </cell>
          <cell r="AZ133">
            <v>0</v>
          </cell>
          <cell r="BA133">
            <v>0</v>
          </cell>
          <cell r="BB133">
            <v>611.4704723563608</v>
          </cell>
          <cell r="BC133">
            <v>0</v>
          </cell>
          <cell r="BD133">
            <v>0</v>
          </cell>
          <cell r="BE133">
            <v>0</v>
          </cell>
          <cell r="BF133">
            <v>0</v>
          </cell>
          <cell r="BG133">
            <v>41.583333333333329</v>
          </cell>
          <cell r="BH133">
            <v>41.583333333333329</v>
          </cell>
          <cell r="BI133">
            <v>41.583333333333329</v>
          </cell>
          <cell r="BJ133">
            <v>41.583333333333329</v>
          </cell>
          <cell r="BK133">
            <v>41.583333333333329</v>
          </cell>
          <cell r="BL133">
            <v>41.583333333333329</v>
          </cell>
          <cell r="BM133">
            <v>41.583333333333329</v>
          </cell>
          <cell r="BN133">
            <v>41.583333333333329</v>
          </cell>
          <cell r="BO133">
            <v>-131.509909840376</v>
          </cell>
          <cell r="BP133">
            <v>201.15675682629063</v>
          </cell>
          <cell r="BQ133">
            <v>41.583333333333329</v>
          </cell>
          <cell r="BR133">
            <v>41.583333333333329</v>
          </cell>
          <cell r="BS133">
            <v>41.583333333333329</v>
          </cell>
          <cell r="BT133">
            <v>41.583333333333329</v>
          </cell>
          <cell r="BU133">
            <v>41.583333333333329</v>
          </cell>
          <cell r="BV133">
            <v>41.583333333333329</v>
          </cell>
          <cell r="BW133">
            <v>41.583333333333329</v>
          </cell>
          <cell r="BX133">
            <v>41.583333333333329</v>
          </cell>
          <cell r="BY133">
            <v>41.583333333333329</v>
          </cell>
          <cell r="BZ133">
            <v>41.583333333333329</v>
          </cell>
          <cell r="CA133">
            <v>41.583333333333329</v>
          </cell>
          <cell r="CB133">
            <v>41.583333333333329</v>
          </cell>
          <cell r="CC133">
            <v>499</v>
          </cell>
          <cell r="CD133">
            <v>410</v>
          </cell>
          <cell r="CE133">
            <v>499</v>
          </cell>
          <cell r="CF133">
            <v>523.95000000000005</v>
          </cell>
          <cell r="CG133">
            <v>550.14750000000004</v>
          </cell>
          <cell r="CH133">
            <v>577.65487500000017</v>
          </cell>
          <cell r="CI133">
            <v>606.53761875000021</v>
          </cell>
          <cell r="CJ133">
            <v>636.86449968750026</v>
          </cell>
        </row>
        <row r="134">
          <cell r="A134" t="str">
            <v>MF CGF 01100</v>
          </cell>
          <cell r="C134" t="str">
            <v>Crédito al Gobierno Federal</v>
          </cell>
          <cell r="E134">
            <v>362.1</v>
          </cell>
          <cell r="F134">
            <v>158.85688863333331</v>
          </cell>
          <cell r="G134">
            <v>176.78405555768066</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BB134">
            <v>0</v>
          </cell>
          <cell r="BG134">
            <v>0</v>
          </cell>
          <cell r="BH134">
            <v>0</v>
          </cell>
          <cell r="BI134">
            <v>0</v>
          </cell>
          <cell r="BJ134">
            <v>0</v>
          </cell>
          <cell r="BK134">
            <v>0</v>
          </cell>
          <cell r="BL134">
            <v>0</v>
          </cell>
          <cell r="BM134">
            <v>0</v>
          </cell>
          <cell r="BN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row>
        <row r="135">
          <cell r="A135" t="str">
            <v>MF CPN 01100</v>
          </cell>
          <cell r="C135" t="str">
            <v>Crédito a PEMEX M.N.</v>
          </cell>
          <cell r="F135">
            <v>15.8</v>
          </cell>
          <cell r="G135">
            <v>29.559434000991693</v>
          </cell>
          <cell r="H135">
            <v>14.339551556065059</v>
          </cell>
          <cell r="I135">
            <v>0</v>
          </cell>
          <cell r="J135">
            <v>0</v>
          </cell>
          <cell r="K135">
            <v>0</v>
          </cell>
          <cell r="L135">
            <v>0</v>
          </cell>
          <cell r="M135">
            <v>32.199974561013221</v>
          </cell>
          <cell r="N135">
            <v>96.216710714285753</v>
          </cell>
          <cell r="O135">
            <v>7.9158885368674312</v>
          </cell>
          <cell r="P135">
            <v>7.0970924648250922</v>
          </cell>
          <cell r="Q135">
            <v>7.6867900598828811</v>
          </cell>
          <cell r="R135">
            <v>7.2114964222444833</v>
          </cell>
          <cell r="S135">
            <v>7.1478640642473756</v>
          </cell>
          <cell r="T135">
            <v>6.937168428235541</v>
          </cell>
          <cell r="U135">
            <v>6.7360579326066947</v>
          </cell>
          <cell r="V135">
            <v>6.6857345094894711</v>
          </cell>
          <cell r="W135">
            <v>6.6380023875108236</v>
          </cell>
          <cell r="X135">
            <v>6.5864324725557495</v>
          </cell>
          <cell r="Y135">
            <v>6.0500552085242596</v>
          </cell>
          <cell r="Z135">
            <v>6.1383650137355055</v>
          </cell>
          <cell r="AA135">
            <v>82.830947500725301</v>
          </cell>
          <cell r="AB135">
            <v>5.9812768625445383</v>
          </cell>
          <cell r="AC135">
            <v>5.5417324245817845</v>
          </cell>
          <cell r="AD135">
            <v>5.705204439650462</v>
          </cell>
          <cell r="AE135">
            <v>5.3347701058506924</v>
          </cell>
          <cell r="AF135">
            <v>5.2397175595587413</v>
          </cell>
          <cell r="AG135">
            <v>5.0317776786049713</v>
          </cell>
          <cell r="AH135">
            <v>4.9199603968626651</v>
          </cell>
          <cell r="AI135">
            <v>4.5718957672358211</v>
          </cell>
          <cell r="AJ135">
            <v>4.4019137566523145</v>
          </cell>
          <cell r="AK135">
            <v>4.2423801097024434</v>
          </cell>
          <cell r="AL135">
            <v>3.7825983796728622</v>
          </cell>
          <cell r="AM135">
            <v>4.6192337366037037</v>
          </cell>
          <cell r="AN135">
            <v>59.372461217521</v>
          </cell>
          <cell r="AO135">
            <v>63.724822920103655</v>
          </cell>
          <cell r="AP135">
            <v>5.6886202040065719</v>
          </cell>
          <cell r="AQ135">
            <v>4.9075515873469051</v>
          </cell>
          <cell r="AR135">
            <v>5.9342607143396435</v>
          </cell>
          <cell r="AS135">
            <v>6.555969596624573</v>
          </cell>
          <cell r="AT135">
            <v>6.4864186508639801</v>
          </cell>
          <cell r="AU135">
            <v>6.2160682284341195</v>
          </cell>
          <cell r="AV135">
            <v>6.058618518591194</v>
          </cell>
          <cell r="AW135">
            <v>5.7981481482257031</v>
          </cell>
          <cell r="AX135">
            <v>5.7500000000765841</v>
          </cell>
          <cell r="AY135">
            <v>6.0581018519399095</v>
          </cell>
          <cell r="BB135">
            <v>59.453757500449186</v>
          </cell>
          <cell r="BG135">
            <v>6.458333333333333</v>
          </cell>
          <cell r="BH135">
            <v>6.458333333333333</v>
          </cell>
          <cell r="BI135">
            <v>6.458333333333333</v>
          </cell>
          <cell r="BJ135">
            <v>6.458333333333333</v>
          </cell>
          <cell r="BK135">
            <v>6.458333333333333</v>
          </cell>
          <cell r="BL135">
            <v>6.458333333333333</v>
          </cell>
          <cell r="BM135">
            <v>6.458333333333333</v>
          </cell>
          <cell r="BN135">
            <v>6.458333333333333</v>
          </cell>
          <cell r="BP135">
            <v>51.666666666666671</v>
          </cell>
          <cell r="BQ135">
            <v>6.458333333333333</v>
          </cell>
          <cell r="BR135">
            <v>6.458333333333333</v>
          </cell>
          <cell r="BS135">
            <v>6.458333333333333</v>
          </cell>
          <cell r="BT135">
            <v>6.458333333333333</v>
          </cell>
          <cell r="BU135">
            <v>6.458333333333333</v>
          </cell>
          <cell r="BV135">
            <v>6.458333333333333</v>
          </cell>
          <cell r="BW135">
            <v>6.458333333333333</v>
          </cell>
          <cell r="BX135">
            <v>6.458333333333333</v>
          </cell>
          <cell r="BY135">
            <v>6.458333333333333</v>
          </cell>
          <cell r="BZ135">
            <v>6.458333333333333</v>
          </cell>
          <cell r="CA135">
            <v>6.458333333333333</v>
          </cell>
          <cell r="CB135">
            <v>6.458333333333333</v>
          </cell>
          <cell r="CC135">
            <v>77.5</v>
          </cell>
          <cell r="CD135">
            <v>96.044001033666163</v>
          </cell>
          <cell r="CE135">
            <v>77.5</v>
          </cell>
          <cell r="CF135">
            <v>77.5</v>
          </cell>
          <cell r="CG135">
            <v>77.5</v>
          </cell>
          <cell r="CH135">
            <v>77.5</v>
          </cell>
          <cell r="CI135">
            <v>77.5</v>
          </cell>
          <cell r="CJ135">
            <v>77.5</v>
          </cell>
        </row>
        <row r="136">
          <cell r="A136" t="str">
            <v>MF CPE 01200</v>
          </cell>
          <cell r="C136" t="str">
            <v>Crédito a PEMEX M.E.</v>
          </cell>
          <cell r="F136">
            <v>0</v>
          </cell>
          <cell r="G136">
            <v>28.212563616666667</v>
          </cell>
          <cell r="H136">
            <v>17.336985574107679</v>
          </cell>
          <cell r="I136">
            <v>18.167291778586801</v>
          </cell>
          <cell r="J136">
            <v>13.750936431010938</v>
          </cell>
          <cell r="K136">
            <v>5.8368193578146226</v>
          </cell>
          <cell r="L136">
            <v>5.9160372165603032</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BB136">
            <v>0</v>
          </cell>
          <cell r="BG136">
            <v>0</v>
          </cell>
          <cell r="BH136">
            <v>0</v>
          </cell>
          <cell r="BI136">
            <v>0</v>
          </cell>
          <cell r="BJ136">
            <v>0</v>
          </cell>
          <cell r="BK136">
            <v>0</v>
          </cell>
          <cell r="BL136">
            <v>0</v>
          </cell>
          <cell r="BM136">
            <v>0</v>
          </cell>
          <cell r="BN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E136">
            <v>0</v>
          </cell>
          <cell r="CF136">
            <v>0</v>
          </cell>
          <cell r="CG136">
            <v>0</v>
          </cell>
          <cell r="CH136">
            <v>0</v>
          </cell>
          <cell r="CI136">
            <v>0</v>
          </cell>
          <cell r="CJ136">
            <v>0</v>
          </cell>
        </row>
        <row r="137">
          <cell r="A137" t="str">
            <v>MF SPG 01100</v>
          </cell>
          <cell r="C137" t="str">
            <v>Swap PEMEX gasolinas</v>
          </cell>
          <cell r="F137">
            <v>0</v>
          </cell>
          <cell r="G137">
            <v>0</v>
          </cell>
          <cell r="H137">
            <v>0</v>
          </cell>
          <cell r="I137">
            <v>7.0229953130000151</v>
          </cell>
          <cell r="J137">
            <v>5.8850835650000022</v>
          </cell>
          <cell r="K137">
            <v>4.6409313500000016</v>
          </cell>
          <cell r="L137">
            <v>1.3430628999999994</v>
          </cell>
          <cell r="M137">
            <v>0.65324100000000007</v>
          </cell>
          <cell r="N137">
            <v>0.42799999999999999</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BB137">
            <v>0</v>
          </cell>
          <cell r="BG137">
            <v>0</v>
          </cell>
          <cell r="BH137">
            <v>0</v>
          </cell>
          <cell r="BI137">
            <v>0</v>
          </cell>
          <cell r="BJ137">
            <v>0</v>
          </cell>
          <cell r="BK137">
            <v>0</v>
          </cell>
          <cell r="BL137">
            <v>0</v>
          </cell>
          <cell r="BM137">
            <v>0</v>
          </cell>
          <cell r="BN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row>
        <row r="138">
          <cell r="A138" t="str">
            <v>MF CME 01900</v>
          </cell>
          <cell r="C138" t="str">
            <v>PEMEX M.E. Línea revolvente</v>
          </cell>
          <cell r="F138">
            <v>0</v>
          </cell>
          <cell r="G138">
            <v>0</v>
          </cell>
          <cell r="H138">
            <v>0</v>
          </cell>
          <cell r="I138">
            <v>0</v>
          </cell>
          <cell r="J138">
            <v>1.73089405729167</v>
          </cell>
          <cell r="K138">
            <v>0.48213223106531755</v>
          </cell>
          <cell r="L138">
            <v>1.7188278331247857</v>
          </cell>
          <cell r="M138">
            <v>2.2954209833441936</v>
          </cell>
          <cell r="N138">
            <v>0.1000916348925435</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BB138">
            <v>0</v>
          </cell>
          <cell r="BG138">
            <v>0</v>
          </cell>
          <cell r="BH138">
            <v>0</v>
          </cell>
          <cell r="BI138">
            <v>0</v>
          </cell>
          <cell r="BJ138">
            <v>0</v>
          </cell>
          <cell r="BK138">
            <v>0</v>
          </cell>
          <cell r="BL138">
            <v>0</v>
          </cell>
          <cell r="BM138">
            <v>0</v>
          </cell>
          <cell r="BN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row>
        <row r="139">
          <cell r="A139" t="str">
            <v>MF CPX 01000</v>
          </cell>
          <cell r="C139" t="str">
            <v>Crédito a PEMEX</v>
          </cell>
          <cell r="D139">
            <v>0</v>
          </cell>
          <cell r="E139">
            <v>0</v>
          </cell>
          <cell r="F139">
            <v>15.8</v>
          </cell>
          <cell r="G139">
            <v>57.771997617658357</v>
          </cell>
          <cell r="H139">
            <v>31.67653713017274</v>
          </cell>
          <cell r="I139">
            <v>25.190287091586818</v>
          </cell>
          <cell r="J139">
            <v>21.366914053302612</v>
          </cell>
          <cell r="K139">
            <v>10.959882938879943</v>
          </cell>
          <cell r="L139">
            <v>8.977927949685089</v>
          </cell>
          <cell r="M139">
            <v>35.148636544357416</v>
          </cell>
          <cell r="N139">
            <v>96.7448023491783</v>
          </cell>
          <cell r="O139">
            <v>7.9158885368674312</v>
          </cell>
          <cell r="P139">
            <v>7.0970924648250922</v>
          </cell>
          <cell r="Q139">
            <v>7.6867900598828811</v>
          </cell>
          <cell r="R139">
            <v>7.2114964222444833</v>
          </cell>
          <cell r="S139">
            <v>7.1478640642473756</v>
          </cell>
          <cell r="T139">
            <v>6.937168428235541</v>
          </cell>
          <cell r="U139">
            <v>6.7360579326066947</v>
          </cell>
          <cell r="V139">
            <v>6.6857345094894711</v>
          </cell>
          <cell r="W139">
            <v>6.6380023875108236</v>
          </cell>
          <cell r="X139">
            <v>6.5864324725557495</v>
          </cell>
          <cell r="Y139">
            <v>6.0500552085242596</v>
          </cell>
          <cell r="Z139">
            <v>6.1383650137355055</v>
          </cell>
          <cell r="AA139">
            <v>82.830947500725301</v>
          </cell>
          <cell r="AB139">
            <v>5.9812768625445383</v>
          </cell>
          <cell r="AC139">
            <v>5.5417324245817845</v>
          </cell>
          <cell r="AD139">
            <v>5.705204439650462</v>
          </cell>
          <cell r="AE139">
            <v>5.3347701058506924</v>
          </cell>
          <cell r="AF139">
            <v>5.2397175595587413</v>
          </cell>
          <cell r="AG139">
            <v>5.0317776786049713</v>
          </cell>
          <cell r="AH139">
            <v>4.9199603968626651</v>
          </cell>
          <cell r="AI139">
            <v>4.5718957672358211</v>
          </cell>
          <cell r="AJ139">
            <v>4.4019137566523145</v>
          </cell>
          <cell r="AK139">
            <v>4.2423801097024434</v>
          </cell>
          <cell r="AL139">
            <v>3.7825983796728622</v>
          </cell>
          <cell r="AM139">
            <v>4.6192337366037037</v>
          </cell>
          <cell r="AN139">
            <v>59.372461217521</v>
          </cell>
          <cell r="AO139">
            <v>63.724822920103655</v>
          </cell>
          <cell r="AP139">
            <v>5.6886202040065719</v>
          </cell>
          <cell r="AQ139">
            <v>4.9075515873469051</v>
          </cell>
          <cell r="AR139">
            <v>5.9342607143396435</v>
          </cell>
          <cell r="AS139">
            <v>6.555969596624573</v>
          </cell>
          <cell r="AT139">
            <v>6.4864186508639801</v>
          </cell>
          <cell r="AU139">
            <v>6.2160682284341195</v>
          </cell>
          <cell r="AV139">
            <v>6.058618518591194</v>
          </cell>
          <cell r="AW139">
            <v>5.7981481482257031</v>
          </cell>
          <cell r="AX139">
            <v>5.7500000000765841</v>
          </cell>
          <cell r="AY139">
            <v>6.0581018519399095</v>
          </cell>
          <cell r="AZ139">
            <v>0</v>
          </cell>
          <cell r="BA139">
            <v>0</v>
          </cell>
          <cell r="BB139">
            <v>59.453757500449186</v>
          </cell>
          <cell r="BC139">
            <v>0</v>
          </cell>
          <cell r="BD139">
            <v>0</v>
          </cell>
          <cell r="BE139">
            <v>0</v>
          </cell>
          <cell r="BF139">
            <v>0</v>
          </cell>
          <cell r="BG139">
            <v>6.458333333333333</v>
          </cell>
          <cell r="BH139">
            <v>6.458333333333333</v>
          </cell>
          <cell r="BI139">
            <v>6.458333333333333</v>
          </cell>
          <cell r="BJ139">
            <v>6.458333333333333</v>
          </cell>
          <cell r="BK139">
            <v>6.458333333333333</v>
          </cell>
          <cell r="BL139">
            <v>6.458333333333333</v>
          </cell>
          <cell r="BM139">
            <v>6.458333333333333</v>
          </cell>
          <cell r="BN139">
            <v>6.458333333333333</v>
          </cell>
          <cell r="BO139">
            <v>0</v>
          </cell>
          <cell r="BP139">
            <v>51.666666666666671</v>
          </cell>
          <cell r="BQ139">
            <v>6.458333333333333</v>
          </cell>
          <cell r="BR139">
            <v>6.458333333333333</v>
          </cell>
          <cell r="BS139">
            <v>6.458333333333333</v>
          </cell>
          <cell r="BT139">
            <v>6.458333333333333</v>
          </cell>
          <cell r="BU139">
            <v>6.458333333333333</v>
          </cell>
          <cell r="BV139">
            <v>6.458333333333333</v>
          </cell>
          <cell r="BW139">
            <v>6.458333333333333</v>
          </cell>
          <cell r="BX139">
            <v>6.458333333333333</v>
          </cell>
          <cell r="BY139">
            <v>6.458333333333333</v>
          </cell>
          <cell r="BZ139">
            <v>6.458333333333333</v>
          </cell>
          <cell r="CA139">
            <v>6.458333333333333</v>
          </cell>
          <cell r="CB139">
            <v>6.458333333333333</v>
          </cell>
          <cell r="CC139">
            <v>77.5</v>
          </cell>
          <cell r="CD139">
            <v>96.044001033666163</v>
          </cell>
          <cell r="CE139">
            <v>77.5</v>
          </cell>
          <cell r="CF139">
            <v>77.5</v>
          </cell>
          <cell r="CG139">
            <v>77.5</v>
          </cell>
          <cell r="CH139">
            <v>77.5</v>
          </cell>
          <cell r="CI139">
            <v>77.5</v>
          </cell>
          <cell r="CJ139">
            <v>77.5</v>
          </cell>
        </row>
        <row r="140">
          <cell r="A140" t="str">
            <v>MF CIP 01100</v>
          </cell>
          <cell r="C140" t="str">
            <v>Crédito al IPAB</v>
          </cell>
          <cell r="E140">
            <v>216.36</v>
          </cell>
          <cell r="F140">
            <v>318.34670913472223</v>
          </cell>
          <cell r="G140">
            <v>123.35359748265103</v>
          </cell>
          <cell r="H140">
            <v>100.302466320625</v>
          </cell>
          <cell r="I140">
            <v>193.70972580027777</v>
          </cell>
          <cell r="J140">
            <v>184.70965277777609</v>
          </cell>
          <cell r="K140">
            <v>88.945972222218913</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BB140">
            <v>0</v>
          </cell>
          <cell r="BG140">
            <v>0</v>
          </cell>
          <cell r="BH140">
            <v>0</v>
          </cell>
          <cell r="BI140">
            <v>0</v>
          </cell>
          <cell r="BJ140">
            <v>0</v>
          </cell>
          <cell r="BK140">
            <v>0</v>
          </cell>
          <cell r="BL140">
            <v>0</v>
          </cell>
          <cell r="BM140">
            <v>0</v>
          </cell>
          <cell r="BN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row>
        <row r="141">
          <cell r="A141" t="str">
            <v>MF CIC 01200</v>
          </cell>
          <cell r="C141" t="str">
            <v>Crédito al IPAB (Cremi-Unión)</v>
          </cell>
          <cell r="F141">
            <v>1.35</v>
          </cell>
          <cell r="G141">
            <v>31.007003223333303</v>
          </cell>
          <cell r="H141">
            <v>18.372468204818063</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BB141">
            <v>0</v>
          </cell>
          <cell r="BG141">
            <v>0</v>
          </cell>
          <cell r="BH141">
            <v>0</v>
          </cell>
          <cell r="BI141">
            <v>0</v>
          </cell>
          <cell r="BJ141">
            <v>0</v>
          </cell>
          <cell r="BK141">
            <v>0</v>
          </cell>
          <cell r="BL141">
            <v>0</v>
          </cell>
          <cell r="BM141">
            <v>0</v>
          </cell>
          <cell r="BN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row>
        <row r="142">
          <cell r="A142" t="str">
            <v>MF CIN 01300</v>
          </cell>
          <cell r="C142" t="str">
            <v>Crédito al IPAB (Nuevo)</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BB142">
            <v>0</v>
          </cell>
          <cell r="BG142">
            <v>0</v>
          </cell>
          <cell r="BH142">
            <v>0</v>
          </cell>
          <cell r="BI142">
            <v>0</v>
          </cell>
          <cell r="BJ142">
            <v>0</v>
          </cell>
          <cell r="BK142">
            <v>0</v>
          </cell>
          <cell r="BL142">
            <v>0</v>
          </cell>
          <cell r="BM142">
            <v>0</v>
          </cell>
          <cell r="BN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row>
        <row r="143">
          <cell r="A143" t="str">
            <v>MF CIP 01000</v>
          </cell>
          <cell r="C143" t="str">
            <v>Crédito al IPAB</v>
          </cell>
          <cell r="D143">
            <v>0</v>
          </cell>
          <cell r="E143">
            <v>216.36</v>
          </cell>
          <cell r="F143">
            <v>319.69670913472225</v>
          </cell>
          <cell r="G143">
            <v>154.36060070598433</v>
          </cell>
          <cell r="H143">
            <v>118.67493452544306</v>
          </cell>
          <cell r="I143">
            <v>193.70972580027777</v>
          </cell>
          <cell r="J143">
            <v>184.70965277777609</v>
          </cell>
          <cell r="K143">
            <v>88.945972222218913</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row>
        <row r="144">
          <cell r="A144" t="str">
            <v>MF CFE 01100</v>
          </cell>
          <cell r="C144" t="str">
            <v>CFE</v>
          </cell>
          <cell r="F144">
            <v>0</v>
          </cell>
          <cell r="G144">
            <v>0</v>
          </cell>
          <cell r="H144">
            <v>0</v>
          </cell>
          <cell r="I144">
            <v>0</v>
          </cell>
          <cell r="J144">
            <v>0</v>
          </cell>
          <cell r="K144">
            <v>0</v>
          </cell>
          <cell r="L144">
            <v>0</v>
          </cell>
          <cell r="M144">
            <v>0.29043983615060398</v>
          </cell>
          <cell r="N144">
            <v>23.298266349206344</v>
          </cell>
          <cell r="O144">
            <v>3.2991345238095384</v>
          </cell>
          <cell r="P144">
            <v>3.1245554460362044</v>
          </cell>
          <cell r="Q144">
            <v>3.2027883052917261</v>
          </cell>
          <cell r="R144">
            <v>3.1087191941260173</v>
          </cell>
          <cell r="S144">
            <v>3.2551950336540934</v>
          </cell>
          <cell r="T144">
            <v>3.1045400875921842</v>
          </cell>
          <cell r="U144">
            <v>3.0995795513770439</v>
          </cell>
          <cell r="V144">
            <v>3.129724509472716</v>
          </cell>
          <cell r="W144">
            <v>3.4068254036396084</v>
          </cell>
          <cell r="X144">
            <v>6.195476804569541</v>
          </cell>
          <cell r="Y144">
            <v>5.9386874529509726</v>
          </cell>
          <cell r="Z144">
            <v>5.4626213980792393</v>
          </cell>
          <cell r="AA144">
            <v>46.327847710598888</v>
          </cell>
          <cell r="AB144">
            <v>4.6177921785714418</v>
          </cell>
          <cell r="AC144">
            <v>4.2931158526785609</v>
          </cell>
          <cell r="AD144">
            <v>4.5741604379340544</v>
          </cell>
          <cell r="AE144">
            <v>4.459070892857131</v>
          </cell>
          <cell r="AF144">
            <v>4.5610329642857117</v>
          </cell>
          <cell r="AG144">
            <v>4.45990151785713</v>
          </cell>
          <cell r="AH144">
            <v>4.6379064017857097</v>
          </cell>
          <cell r="AI144">
            <v>4.6176858571428667</v>
          </cell>
          <cell r="AJ144">
            <v>4.4632994642857149</v>
          </cell>
          <cell r="AK144">
            <v>3.0239359186507802</v>
          </cell>
          <cell r="AL144">
            <v>2.9358817747493742</v>
          </cell>
          <cell r="AM144">
            <v>3.0450634722222443</v>
          </cell>
          <cell r="AN144">
            <v>49.688846733020718</v>
          </cell>
          <cell r="AO144">
            <v>32.4</v>
          </cell>
          <cell r="AP144">
            <v>3.0159343930375364</v>
          </cell>
          <cell r="AQ144">
            <v>2.7253899801587398</v>
          </cell>
          <cell r="AR144">
            <v>3.2144993452381119</v>
          </cell>
          <cell r="AS144">
            <v>2.8876713879870373</v>
          </cell>
          <cell r="AT144">
            <v>3.0256552128427181</v>
          </cell>
          <cell r="AU144">
            <v>2.6286030529953965</v>
          </cell>
          <cell r="AV144">
            <v>2.9963518288474837</v>
          </cell>
          <cell r="AW144">
            <v>2.9282233044733079</v>
          </cell>
          <cell r="AX144">
            <v>3.4297039473684174</v>
          </cell>
          <cell r="AY144">
            <v>3.2140036231883879</v>
          </cell>
          <cell r="BB144">
            <v>30.066036076137138</v>
          </cell>
          <cell r="BG144">
            <v>2.987701612903225</v>
          </cell>
          <cell r="BH144">
            <v>2.987701612903225</v>
          </cell>
          <cell r="BI144">
            <v>2.987701612903225</v>
          </cell>
          <cell r="BJ144">
            <v>2.987701612903225</v>
          </cell>
          <cell r="BK144">
            <v>2.987701612903225</v>
          </cell>
          <cell r="BL144">
            <v>2.987701612903225</v>
          </cell>
          <cell r="BM144">
            <v>2.987701612903225</v>
          </cell>
          <cell r="BN144">
            <v>2.987701612903225</v>
          </cell>
          <cell r="BP144">
            <v>23.901612903225804</v>
          </cell>
          <cell r="BQ144">
            <v>2.987701612903225</v>
          </cell>
          <cell r="BR144">
            <v>2.987701612903225</v>
          </cell>
          <cell r="BS144">
            <v>2.987701612903225</v>
          </cell>
          <cell r="BT144">
            <v>2.987701612903225</v>
          </cell>
          <cell r="BU144">
            <v>2.987701612903225</v>
          </cell>
          <cell r="BV144">
            <v>2.987701612903225</v>
          </cell>
          <cell r="BW144">
            <v>2.987701612903225</v>
          </cell>
          <cell r="BX144">
            <v>2.987701612903225</v>
          </cell>
          <cell r="BY144">
            <v>2.987701612903225</v>
          </cell>
          <cell r="BZ144">
            <v>2.987701612903225</v>
          </cell>
          <cell r="CA144">
            <v>2.987701612903225</v>
          </cell>
          <cell r="CB144">
            <v>2.987701612903225</v>
          </cell>
          <cell r="CC144">
            <v>35.852419354838702</v>
          </cell>
          <cell r="CD144">
            <v>0</v>
          </cell>
          <cell r="CE144">
            <v>35.852419354838702</v>
          </cell>
          <cell r="CF144">
            <v>35.852419354838702</v>
          </cell>
          <cell r="CG144">
            <v>35.852419354838702</v>
          </cell>
          <cell r="CH144">
            <v>35.852419354838702</v>
          </cell>
          <cell r="CI144">
            <v>35.852419354838702</v>
          </cell>
          <cell r="CJ144">
            <v>35.852419354838702</v>
          </cell>
        </row>
        <row r="145">
          <cell r="A145" t="str">
            <v>MF CRP 01000</v>
          </cell>
          <cell r="C145" t="str">
            <v>Crédito Resto Sector Público</v>
          </cell>
          <cell r="E145">
            <v>0</v>
          </cell>
          <cell r="F145">
            <v>0</v>
          </cell>
          <cell r="G145">
            <v>0</v>
          </cell>
          <cell r="H145">
            <v>0</v>
          </cell>
          <cell r="I145">
            <v>31.498371408522079</v>
          </cell>
          <cell r="J145">
            <v>8.060806983540699</v>
          </cell>
          <cell r="K145">
            <v>2.6792132006415907</v>
          </cell>
          <cell r="L145">
            <v>1.2821730265836744</v>
          </cell>
          <cell r="M145">
            <v>0.26732777305606625</v>
          </cell>
          <cell r="N145">
            <v>0.35998343678801192</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BB145">
            <v>0</v>
          </cell>
          <cell r="BG145">
            <v>0</v>
          </cell>
          <cell r="BH145">
            <v>0</v>
          </cell>
          <cell r="BI145">
            <v>0</v>
          </cell>
          <cell r="BJ145">
            <v>0</v>
          </cell>
          <cell r="BK145">
            <v>0</v>
          </cell>
          <cell r="BL145">
            <v>0</v>
          </cell>
          <cell r="BM145">
            <v>0</v>
          </cell>
          <cell r="BN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0.41705753818441726</v>
          </cell>
          <cell r="CE145">
            <v>0</v>
          </cell>
          <cell r="CF145">
            <v>0</v>
          </cell>
          <cell r="CG145">
            <v>0</v>
          </cell>
          <cell r="CH145">
            <v>0</v>
          </cell>
          <cell r="CI145">
            <v>0</v>
          </cell>
          <cell r="CJ145">
            <v>0</v>
          </cell>
        </row>
        <row r="146">
          <cell r="A146" t="str">
            <v>MF CGB 01000</v>
          </cell>
          <cell r="C146" t="str">
            <v>Comisiones por garantías bursátiles</v>
          </cell>
          <cell r="H146">
            <v>0</v>
          </cell>
          <cell r="I146">
            <v>4.8869891800000005</v>
          </cell>
          <cell r="J146">
            <v>1.7309724399999999</v>
          </cell>
          <cell r="K146">
            <v>0.68195971999999994</v>
          </cell>
          <cell r="L146">
            <v>0.7311017599999986</v>
          </cell>
          <cell r="M146">
            <v>3.0324365600000012</v>
          </cell>
          <cell r="N146">
            <v>0.59738658999999927</v>
          </cell>
          <cell r="O146">
            <v>2.333289999999999E-2</v>
          </cell>
          <cell r="P146">
            <v>4.3999999999044803E-7</v>
          </cell>
          <cell r="Q146">
            <v>0</v>
          </cell>
          <cell r="R146">
            <v>4.9999999973682208E-7</v>
          </cell>
          <cell r="S146">
            <v>0</v>
          </cell>
          <cell r="T146">
            <v>0</v>
          </cell>
          <cell r="U146">
            <v>0</v>
          </cell>
          <cell r="V146">
            <v>0</v>
          </cell>
          <cell r="W146">
            <v>0.44236111000000111</v>
          </cell>
          <cell r="X146">
            <v>0</v>
          </cell>
          <cell r="Y146">
            <v>1.2406944400000004</v>
          </cell>
          <cell r="Z146">
            <v>0.64069444000000075</v>
          </cell>
          <cell r="AA146">
            <v>2.3470838300000021</v>
          </cell>
          <cell r="AB146">
            <v>0.64069443999999998</v>
          </cell>
          <cell r="AC146">
            <v>0</v>
          </cell>
          <cell r="AD146">
            <v>0.62299999000000006</v>
          </cell>
          <cell r="AE146">
            <v>1.2901055499999998</v>
          </cell>
          <cell r="AF146">
            <v>0.5876111100000001</v>
          </cell>
          <cell r="AG146">
            <v>1.0211833400000003</v>
          </cell>
          <cell r="AH146">
            <v>1.7745188799999996</v>
          </cell>
          <cell r="AI146">
            <v>1.5080295400000008</v>
          </cell>
          <cell r="AJ146">
            <v>1.3482466499999983</v>
          </cell>
          <cell r="AK146">
            <v>1.0565799900000012</v>
          </cell>
          <cell r="AL146">
            <v>1.0565799899999995</v>
          </cell>
          <cell r="AM146">
            <v>1.2983599899999998</v>
          </cell>
          <cell r="AN146">
            <v>12.20490947</v>
          </cell>
          <cell r="AO146">
            <v>0</v>
          </cell>
          <cell r="AP146">
            <v>1.0565799899999999</v>
          </cell>
          <cell r="AQ146">
            <v>1.0565799899999999</v>
          </cell>
          <cell r="AR146">
            <v>1.0565799900000004</v>
          </cell>
          <cell r="AS146">
            <v>1.3758707299999999</v>
          </cell>
          <cell r="AT146">
            <v>1.2273670299999999</v>
          </cell>
          <cell r="AU146">
            <v>1.0345429600000005</v>
          </cell>
          <cell r="AV146">
            <v>0.85824665999999894</v>
          </cell>
          <cell r="AW146">
            <v>0.85824666000000072</v>
          </cell>
          <cell r="AX146">
            <v>1.3540799999999997</v>
          </cell>
          <cell r="AY146">
            <v>1.3041725799999995</v>
          </cell>
          <cell r="BB146">
            <v>11.182266589999999</v>
          </cell>
          <cell r="BG146">
            <v>0</v>
          </cell>
          <cell r="BH146">
            <v>0</v>
          </cell>
          <cell r="BI146">
            <v>0</v>
          </cell>
          <cell r="BJ146">
            <v>0</v>
          </cell>
          <cell r="BK146">
            <v>0</v>
          </cell>
          <cell r="BL146">
            <v>0</v>
          </cell>
          <cell r="BM146">
            <v>0</v>
          </cell>
          <cell r="BN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F146">
            <v>0</v>
          </cell>
          <cell r="CG146">
            <v>0</v>
          </cell>
          <cell r="CH146">
            <v>0</v>
          </cell>
          <cell r="CI146">
            <v>0</v>
          </cell>
          <cell r="CJ146">
            <v>0</v>
          </cell>
        </row>
        <row r="147">
          <cell r="A147" t="str">
            <v>MF CGB 02000</v>
          </cell>
          <cell r="C147" t="str">
            <v>Comisión Gtía bursátil nuevo esquema</v>
          </cell>
          <cell r="J147">
            <v>0</v>
          </cell>
          <cell r="K147">
            <v>0</v>
          </cell>
          <cell r="L147">
            <v>12.736720999999999</v>
          </cell>
          <cell r="M147">
            <v>77.254871500000007</v>
          </cell>
          <cell r="N147">
            <v>36.467083669999994</v>
          </cell>
          <cell r="O147">
            <v>1.4079539999999999</v>
          </cell>
          <cell r="P147">
            <v>1.728291</v>
          </cell>
          <cell r="Q147">
            <v>1.4344963799999999</v>
          </cell>
          <cell r="R147">
            <v>0.70113700000000001</v>
          </cell>
          <cell r="S147">
            <v>0.67780415999999999</v>
          </cell>
          <cell r="T147">
            <v>0.65447082999999995</v>
          </cell>
          <cell r="U147">
            <v>0.44236111</v>
          </cell>
          <cell r="V147">
            <v>0.88472221999999956</v>
          </cell>
          <cell r="W147">
            <v>0</v>
          </cell>
          <cell r="X147">
            <v>0.44236111</v>
          </cell>
          <cell r="Y147">
            <v>0</v>
          </cell>
          <cell r="Z147">
            <v>0</v>
          </cell>
          <cell r="AA147">
            <v>8.3735978099999997</v>
          </cell>
          <cell r="AB147">
            <v>0</v>
          </cell>
          <cell r="AC147">
            <v>0.64069443999999998</v>
          </cell>
          <cell r="AD147">
            <v>0</v>
          </cell>
          <cell r="AE147">
            <v>0</v>
          </cell>
          <cell r="AF147">
            <v>0</v>
          </cell>
          <cell r="AG147">
            <v>0</v>
          </cell>
          <cell r="AH147">
            <v>0</v>
          </cell>
          <cell r="AI147">
            <v>0</v>
          </cell>
          <cell r="AJ147">
            <v>0</v>
          </cell>
          <cell r="AK147">
            <v>0</v>
          </cell>
          <cell r="AL147">
            <v>0</v>
          </cell>
          <cell r="AM147">
            <v>0</v>
          </cell>
          <cell r="AN147">
            <v>0.64069443999999998</v>
          </cell>
          <cell r="AO147">
            <v>4.9999999999999929</v>
          </cell>
          <cell r="AP147">
            <v>0</v>
          </cell>
          <cell r="AQ147">
            <v>0</v>
          </cell>
          <cell r="AR147">
            <v>0</v>
          </cell>
          <cell r="AS147">
            <v>0</v>
          </cell>
          <cell r="AT147">
            <v>0</v>
          </cell>
          <cell r="AU147">
            <v>0</v>
          </cell>
          <cell r="AV147">
            <v>0</v>
          </cell>
          <cell r="AW147">
            <v>0</v>
          </cell>
          <cell r="AX147">
            <v>0</v>
          </cell>
          <cell r="AY147">
            <v>0</v>
          </cell>
          <cell r="BB147">
            <v>0</v>
          </cell>
          <cell r="BG147">
            <v>1.1166666666666665</v>
          </cell>
          <cell r="BH147">
            <v>1.1166666666666665</v>
          </cell>
          <cell r="BI147">
            <v>1.1166666666666665</v>
          </cell>
          <cell r="BJ147">
            <v>1.1166666666666665</v>
          </cell>
          <cell r="BK147">
            <v>1.1166666666666665</v>
          </cell>
          <cell r="BL147">
            <v>1.1166666666666665</v>
          </cell>
          <cell r="BM147">
            <v>1.1166666666666665</v>
          </cell>
          <cell r="BN147">
            <v>1.1166666666666665</v>
          </cell>
          <cell r="BP147">
            <v>8.9333333333333318</v>
          </cell>
          <cell r="BQ147">
            <v>1.1166666666666665</v>
          </cell>
          <cell r="BR147">
            <v>1.1166666666666665</v>
          </cell>
          <cell r="BS147">
            <v>1.1166666666666665</v>
          </cell>
          <cell r="BT147">
            <v>1.1166666666666665</v>
          </cell>
          <cell r="BU147">
            <v>1.1166666666666665</v>
          </cell>
          <cell r="BV147">
            <v>1.1166666666666665</v>
          </cell>
          <cell r="BW147">
            <v>1.1166666666666665</v>
          </cell>
          <cell r="BX147">
            <v>1.1166666666666665</v>
          </cell>
          <cell r="BY147">
            <v>1.1166666666666665</v>
          </cell>
          <cell r="BZ147">
            <v>1.1166666666666665</v>
          </cell>
          <cell r="CA147">
            <v>1.1166666666666665</v>
          </cell>
          <cell r="CB147">
            <v>1.1166666666666665</v>
          </cell>
          <cell r="CC147">
            <v>13.4</v>
          </cell>
          <cell r="CD147">
            <v>30</v>
          </cell>
          <cell r="CE147">
            <v>13.399999999999999</v>
          </cell>
          <cell r="CF147">
            <v>13.399999999999999</v>
          </cell>
          <cell r="CG147">
            <v>13.399999999999999</v>
          </cell>
          <cell r="CH147">
            <v>13.399999999999999</v>
          </cell>
          <cell r="CI147">
            <v>13.399999999999999</v>
          </cell>
          <cell r="CJ147">
            <v>13.399999999999999</v>
          </cell>
        </row>
        <row r="148">
          <cell r="A148" t="str">
            <v>MF INF 01200</v>
          </cell>
          <cell r="C148" t="str">
            <v>INFONACOT</v>
          </cell>
          <cell r="L148">
            <v>0</v>
          </cell>
          <cell r="M148">
            <v>0</v>
          </cell>
          <cell r="N148">
            <v>9.0910887082010525</v>
          </cell>
          <cell r="O148">
            <v>2.4345500429085973</v>
          </cell>
          <cell r="P148">
            <v>1.3801122940418473</v>
          </cell>
          <cell r="Q148">
            <v>0.84458973903237133</v>
          </cell>
          <cell r="R148">
            <v>0.74057092702582938</v>
          </cell>
          <cell r="S148">
            <v>0.69465344487470171</v>
          </cell>
          <cell r="T148">
            <v>0.62291117327302814</v>
          </cell>
          <cell r="U148">
            <v>0.56973539636320858</v>
          </cell>
          <cell r="V148">
            <v>0.53968851433055809</v>
          </cell>
          <cell r="W148">
            <v>0.47947275500071229</v>
          </cell>
          <cell r="X148">
            <v>0.62097480193646559</v>
          </cell>
          <cell r="Y148">
            <v>0.88182633491368545</v>
          </cell>
          <cell r="Z148">
            <v>1.5972859514625073</v>
          </cell>
          <cell r="AA148">
            <v>11.406371375163513</v>
          </cell>
          <cell r="AB148">
            <v>2.0383732285522438</v>
          </cell>
          <cell r="AC148">
            <v>1.6032466579459044</v>
          </cell>
          <cell r="AD148">
            <v>1.2634043450098114</v>
          </cell>
          <cell r="AE148">
            <v>1.1391884872423264</v>
          </cell>
          <cell r="AF148">
            <v>1.0846063467534313</v>
          </cell>
          <cell r="AG148">
            <v>0.9371338348568532</v>
          </cell>
          <cell r="AH148">
            <v>0.87030781181008887</v>
          </cell>
          <cell r="AI148">
            <v>0.76172486767140857</v>
          </cell>
          <cell r="AJ148">
            <v>0.65503130313435864</v>
          </cell>
          <cell r="AK148">
            <v>0.58792379694582175</v>
          </cell>
          <cell r="AL148">
            <v>0.74601252361654291</v>
          </cell>
          <cell r="AM148">
            <v>1.1933865712478822</v>
          </cell>
          <cell r="AN148">
            <v>12.880339774786673</v>
          </cell>
          <cell r="AO148">
            <v>10</v>
          </cell>
          <cell r="AP148">
            <v>1.0387575956851345</v>
          </cell>
          <cell r="AQ148">
            <v>0.83528023057511191</v>
          </cell>
          <cell r="AR148">
            <v>0.67613246263863402</v>
          </cell>
          <cell r="AS148">
            <v>0.66372018036239577</v>
          </cell>
          <cell r="AT148">
            <v>0.59118492061062167</v>
          </cell>
          <cell r="AU148">
            <v>0.45304893595615203</v>
          </cell>
          <cell r="AV148">
            <v>0.3687099904409985</v>
          </cell>
          <cell r="AW148">
            <v>0.29783767828298169</v>
          </cell>
          <cell r="AX148">
            <v>0.75543002581465402</v>
          </cell>
          <cell r="AY148">
            <v>0.8337130007766973</v>
          </cell>
          <cell r="BB148">
            <v>6.5138150211433814</v>
          </cell>
          <cell r="BG148">
            <v>1.0906666666666667</v>
          </cell>
          <cell r="BH148">
            <v>1.0906666666666667</v>
          </cell>
          <cell r="BI148">
            <v>1.0906666666666667</v>
          </cell>
          <cell r="BJ148">
            <v>1.0906666666666667</v>
          </cell>
          <cell r="BK148">
            <v>1.0906666666666667</v>
          </cell>
          <cell r="BL148">
            <v>1.0906666666666667</v>
          </cell>
          <cell r="BM148">
            <v>1.0906666666666667</v>
          </cell>
          <cell r="BN148">
            <v>1.0906666666666667</v>
          </cell>
          <cell r="BP148">
            <v>8.7253333333333334</v>
          </cell>
          <cell r="BQ148">
            <v>1.0906666666666667</v>
          </cell>
          <cell r="BR148">
            <v>1.0906666666666667</v>
          </cell>
          <cell r="BS148">
            <v>1.0906666666666667</v>
          </cell>
          <cell r="BT148">
            <v>1.0906666666666667</v>
          </cell>
          <cell r="BU148">
            <v>1.0906666666666667</v>
          </cell>
          <cell r="BV148">
            <v>1.0906666666666667</v>
          </cell>
          <cell r="BW148">
            <v>1.0906666666666667</v>
          </cell>
          <cell r="BX148">
            <v>1.0906666666666667</v>
          </cell>
          <cell r="BY148">
            <v>1.0906666666666667</v>
          </cell>
          <cell r="BZ148">
            <v>1.0906666666666667</v>
          </cell>
          <cell r="CA148">
            <v>1.0906666666666667</v>
          </cell>
          <cell r="CB148">
            <v>1.0906666666666667</v>
          </cell>
          <cell r="CC148">
            <v>13.088000000000003</v>
          </cell>
          <cell r="CD148">
            <v>51.529114071654163</v>
          </cell>
          <cell r="CE148">
            <v>13.087999999999999</v>
          </cell>
          <cell r="CF148">
            <v>13.087999999999999</v>
          </cell>
          <cell r="CG148">
            <v>13.087999999999999</v>
          </cell>
          <cell r="CH148">
            <v>13.087999999999999</v>
          </cell>
          <cell r="CI148">
            <v>13.087999999999999</v>
          </cell>
          <cell r="CJ148">
            <v>13.087999999999999</v>
          </cell>
        </row>
        <row r="149">
          <cell r="A149" t="str">
            <v>MF CHR 01210</v>
          </cell>
          <cell r="C149" t="str">
            <v>FORD</v>
          </cell>
          <cell r="L149">
            <v>0</v>
          </cell>
          <cell r="M149">
            <v>34.800164518778885</v>
          </cell>
          <cell r="N149">
            <v>74.110731092362599</v>
          </cell>
          <cell r="O149">
            <v>1.5737909619776831</v>
          </cell>
          <cell r="P149">
            <v>0.60712335707355469</v>
          </cell>
          <cell r="Q149">
            <v>0</v>
          </cell>
          <cell r="R149">
            <v>0</v>
          </cell>
          <cell r="S149">
            <v>0</v>
          </cell>
          <cell r="T149">
            <v>0</v>
          </cell>
          <cell r="U149">
            <v>0</v>
          </cell>
          <cell r="V149">
            <v>0</v>
          </cell>
          <cell r="W149">
            <v>0</v>
          </cell>
          <cell r="X149">
            <v>0</v>
          </cell>
          <cell r="Y149">
            <v>0</v>
          </cell>
          <cell r="Z149">
            <v>0</v>
          </cell>
          <cell r="AA149">
            <v>2.1809143190512379</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BB149">
            <v>0</v>
          </cell>
          <cell r="BG149">
            <v>0</v>
          </cell>
          <cell r="BH149">
            <v>0</v>
          </cell>
          <cell r="BI149">
            <v>0</v>
          </cell>
          <cell r="BJ149">
            <v>0</v>
          </cell>
          <cell r="BK149">
            <v>0</v>
          </cell>
          <cell r="BL149">
            <v>0</v>
          </cell>
          <cell r="BM149">
            <v>0</v>
          </cell>
          <cell r="BN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F149">
            <v>0</v>
          </cell>
          <cell r="CG149">
            <v>0</v>
          </cell>
          <cell r="CH149">
            <v>0</v>
          </cell>
          <cell r="CI149">
            <v>0</v>
          </cell>
          <cell r="CJ149">
            <v>0</v>
          </cell>
        </row>
        <row r="150">
          <cell r="A150" t="str">
            <v>MF CHR 01255</v>
          </cell>
          <cell r="C150" t="str">
            <v>Leadman trade</v>
          </cell>
          <cell r="L150">
            <v>0</v>
          </cell>
          <cell r="M150">
            <v>0</v>
          </cell>
          <cell r="N150">
            <v>1.3556417522138329</v>
          </cell>
          <cell r="O150">
            <v>1.3033716434106692</v>
          </cell>
          <cell r="P150">
            <v>1.0758882634589717</v>
          </cell>
          <cell r="Q150">
            <v>1.0406124393087179</v>
          </cell>
          <cell r="R150">
            <v>0.94986559557575823</v>
          </cell>
          <cell r="S150">
            <v>1.2713575683361749</v>
          </cell>
          <cell r="T150">
            <v>1.0485906800623535</v>
          </cell>
          <cell r="U150">
            <v>0.84766967563588991</v>
          </cell>
          <cell r="V150">
            <v>0.67701787871390828</v>
          </cell>
          <cell r="W150">
            <v>0.46880823457689269</v>
          </cell>
          <cell r="X150">
            <v>0.18924651758364125</v>
          </cell>
          <cell r="Y150">
            <v>0</v>
          </cell>
          <cell r="Z150">
            <v>0</v>
          </cell>
          <cell r="AA150">
            <v>8.8724284966629767</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BB150">
            <v>0</v>
          </cell>
          <cell r="BG150">
            <v>0</v>
          </cell>
          <cell r="BH150">
            <v>0</v>
          </cell>
          <cell r="BI150">
            <v>0</v>
          </cell>
          <cell r="BJ150">
            <v>0</v>
          </cell>
          <cell r="BK150">
            <v>0</v>
          </cell>
          <cell r="BL150">
            <v>0</v>
          </cell>
          <cell r="BM150">
            <v>0</v>
          </cell>
          <cell r="BN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F150">
            <v>0</v>
          </cell>
          <cell r="CG150">
            <v>0</v>
          </cell>
          <cell r="CH150">
            <v>0</v>
          </cell>
          <cell r="CI150">
            <v>0</v>
          </cell>
          <cell r="CJ150">
            <v>0</v>
          </cell>
        </row>
        <row r="151">
          <cell r="A151" t="str">
            <v>MF CHR 01257</v>
          </cell>
          <cell r="C151" t="str">
            <v>TLAJOMULCO</v>
          </cell>
          <cell r="M151">
            <v>0</v>
          </cell>
          <cell r="N151">
            <v>0</v>
          </cell>
          <cell r="Z151">
            <v>0.24400574969441124</v>
          </cell>
          <cell r="AA151">
            <v>0.24400574969441124</v>
          </cell>
          <cell r="AB151">
            <v>0.27035177579542125</v>
          </cell>
          <cell r="AC151">
            <v>0.25755625000000004</v>
          </cell>
          <cell r="AD151">
            <v>0.27531875000000011</v>
          </cell>
          <cell r="AE151">
            <v>0.26369403070499997</v>
          </cell>
          <cell r="AF151">
            <v>0.27049069282538618</v>
          </cell>
          <cell r="AG151">
            <v>0.26047636749933745</v>
          </cell>
          <cell r="AH151">
            <v>0.26777754149825872</v>
          </cell>
          <cell r="AI151">
            <v>0.26647569136035754</v>
          </cell>
          <cell r="AJ151">
            <v>0.25653240370012498</v>
          </cell>
          <cell r="AK151">
            <v>0.26367901027286866</v>
          </cell>
          <cell r="AL151">
            <v>0.25382595744686248</v>
          </cell>
          <cell r="AM151">
            <v>0.26082267894291</v>
          </cell>
          <cell r="AN151">
            <v>3.1670011500465276</v>
          </cell>
          <cell r="AO151">
            <v>0</v>
          </cell>
          <cell r="AP151">
            <v>0.25939184107903501</v>
          </cell>
          <cell r="AQ151">
            <v>0.23295601489562501</v>
          </cell>
          <cell r="AR151">
            <v>0.25618933202441257</v>
          </cell>
          <cell r="AS151">
            <v>0.246513074369625</v>
          </cell>
          <cell r="AT151">
            <v>0.25302907560344751</v>
          </cell>
          <cell r="AU151">
            <v>0.24320962114312505</v>
          </cell>
          <cell r="AV151">
            <v>0.2495777960426625</v>
          </cell>
          <cell r="AW151">
            <v>0.24787656413284626</v>
          </cell>
          <cell r="AX151">
            <v>0.25970347512742509</v>
          </cell>
          <cell r="AY151">
            <v>0.29888777125036375</v>
          </cell>
          <cell r="BB151">
            <v>2.5473345656685678</v>
          </cell>
          <cell r="BG151">
            <v>0.25591666666666668</v>
          </cell>
          <cell r="BH151">
            <v>0.25591666666666668</v>
          </cell>
          <cell r="BI151">
            <v>0.25591666666666668</v>
          </cell>
          <cell r="BJ151">
            <v>0.25591666666666668</v>
          </cell>
          <cell r="BK151">
            <v>0.25591666666666668</v>
          </cell>
          <cell r="BL151">
            <v>0.25591666666666668</v>
          </cell>
          <cell r="BM151">
            <v>0.25591666666666668</v>
          </cell>
          <cell r="BN151">
            <v>0.25591666666666668</v>
          </cell>
          <cell r="BP151">
            <v>2.0473333333333339</v>
          </cell>
          <cell r="BQ151">
            <v>0.25591666666666668</v>
          </cell>
          <cell r="BR151">
            <v>0.25591666666666668</v>
          </cell>
          <cell r="BS151">
            <v>0.25591666666666668</v>
          </cell>
          <cell r="BT151">
            <v>0.25591666666666668</v>
          </cell>
          <cell r="BU151">
            <v>0.25591666666666668</v>
          </cell>
          <cell r="BV151">
            <v>0.25591666666666668</v>
          </cell>
          <cell r="BW151">
            <v>0.25591666666666668</v>
          </cell>
          <cell r="BX151">
            <v>0.25591666666666668</v>
          </cell>
          <cell r="BY151">
            <v>0.25591666666666668</v>
          </cell>
          <cell r="BZ151">
            <v>0.25591666666666668</v>
          </cell>
          <cell r="CA151">
            <v>0.25591666666666668</v>
          </cell>
          <cell r="CB151">
            <v>0.25591666666666668</v>
          </cell>
          <cell r="CC151">
            <v>3.0710000000000011</v>
          </cell>
          <cell r="CE151">
            <v>3.0710000000000002</v>
          </cell>
          <cell r="CF151">
            <v>3.0710000000000002</v>
          </cell>
          <cell r="CG151">
            <v>3.0710000000000002</v>
          </cell>
          <cell r="CH151">
            <v>3.0710000000000002</v>
          </cell>
          <cell r="CI151">
            <v>3.0710000000000002</v>
          </cell>
          <cell r="CJ151">
            <v>3.0710000000000002</v>
          </cell>
        </row>
        <row r="152">
          <cell r="A152" t="str">
            <v>MF CHR 01258</v>
          </cell>
          <cell r="C152" t="str">
            <v>TARAHUMARA MN</v>
          </cell>
          <cell r="AH152">
            <v>2.8802877583333331E-2</v>
          </cell>
          <cell r="AI152">
            <v>0</v>
          </cell>
          <cell r="AJ152">
            <v>0</v>
          </cell>
          <cell r="AK152">
            <v>0</v>
          </cell>
          <cell r="AL152">
            <v>0</v>
          </cell>
          <cell r="AM152">
            <v>0</v>
          </cell>
          <cell r="AN152">
            <v>2.8802877583333331E-2</v>
          </cell>
          <cell r="AO152">
            <v>0</v>
          </cell>
          <cell r="AP152">
            <v>0</v>
          </cell>
          <cell r="AQ152">
            <v>0</v>
          </cell>
          <cell r="AR152">
            <v>0</v>
          </cell>
          <cell r="AS152">
            <v>0</v>
          </cell>
          <cell r="AT152">
            <v>0</v>
          </cell>
          <cell r="AU152">
            <v>0</v>
          </cell>
          <cell r="AV152">
            <v>9.4119960000277753E-3</v>
          </cell>
          <cell r="AW152">
            <v>0.29177187599999999</v>
          </cell>
          <cell r="AX152">
            <v>0.28235988000000012</v>
          </cell>
          <cell r="AY152">
            <v>0.29177187599999999</v>
          </cell>
          <cell r="BB152">
            <v>0.87531562800002793</v>
          </cell>
          <cell r="BG152">
            <v>0</v>
          </cell>
          <cell r="BH152">
            <v>0</v>
          </cell>
          <cell r="BI152">
            <v>0</v>
          </cell>
          <cell r="BJ152">
            <v>0</v>
          </cell>
          <cell r="BK152">
            <v>0</v>
          </cell>
          <cell r="BL152">
            <v>0</v>
          </cell>
          <cell r="BM152">
            <v>0</v>
          </cell>
          <cell r="BN152">
            <v>0</v>
          </cell>
          <cell r="BO152">
            <v>0.74673303333333341</v>
          </cell>
          <cell r="BQ152">
            <v>0</v>
          </cell>
          <cell r="BR152">
            <v>0</v>
          </cell>
          <cell r="BS152">
            <v>0</v>
          </cell>
          <cell r="BT152">
            <v>0</v>
          </cell>
          <cell r="BU152">
            <v>0</v>
          </cell>
          <cell r="BV152">
            <v>0</v>
          </cell>
          <cell r="BW152">
            <v>0</v>
          </cell>
          <cell r="BX152">
            <v>0</v>
          </cell>
          <cell r="BY152">
            <v>0</v>
          </cell>
          <cell r="BZ152">
            <v>0</v>
          </cell>
          <cell r="CA152">
            <v>0</v>
          </cell>
          <cell r="CB152">
            <v>0</v>
          </cell>
          <cell r="CE152">
            <v>0</v>
          </cell>
          <cell r="CF152">
            <v>0</v>
          </cell>
          <cell r="CG152">
            <v>0</v>
          </cell>
          <cell r="CH152">
            <v>0</v>
          </cell>
          <cell r="CI152">
            <v>0</v>
          </cell>
          <cell r="CJ152">
            <v>0</v>
          </cell>
        </row>
        <row r="153">
          <cell r="A153" t="str">
            <v>MF CHR 01256</v>
          </cell>
          <cell r="C153" t="str">
            <v>DEM OAXACA</v>
          </cell>
          <cell r="M153">
            <v>0</v>
          </cell>
          <cell r="N153">
            <v>0</v>
          </cell>
          <cell r="U153">
            <v>3.4369843301633687E-2</v>
          </cell>
          <cell r="V153">
            <v>0.19631277123999996</v>
          </cell>
          <cell r="W153">
            <v>0.18998010120000008</v>
          </cell>
          <cell r="X153">
            <v>0.19631277123999996</v>
          </cell>
          <cell r="Y153">
            <v>0.18998010119999997</v>
          </cell>
          <cell r="Z153">
            <v>0.19631277124000002</v>
          </cell>
          <cell r="AA153">
            <v>1.0032683594216336</v>
          </cell>
          <cell r="AB153">
            <v>0.19631277123999996</v>
          </cell>
          <cell r="AC153">
            <v>0.18364743115999999</v>
          </cell>
          <cell r="AD153">
            <v>0.19631277124000002</v>
          </cell>
          <cell r="AE153">
            <v>0.18998010120000003</v>
          </cell>
          <cell r="AF153">
            <v>0.19631277124000002</v>
          </cell>
          <cell r="AG153">
            <v>1.1694538972710002</v>
          </cell>
          <cell r="AH153">
            <v>2.1297405266609779</v>
          </cell>
          <cell r="AI153">
            <v>2.2406771220333654</v>
          </cell>
          <cell r="AJ153">
            <v>2.1659878846323339</v>
          </cell>
          <cell r="AK153">
            <v>2.315366359434444</v>
          </cell>
          <cell r="AL153">
            <v>2.2925835080816674</v>
          </cell>
          <cell r="AM153">
            <v>2.3985423495611449</v>
          </cell>
          <cell r="AN153">
            <v>15.674917493754934</v>
          </cell>
          <cell r="AO153">
            <v>10.17</v>
          </cell>
          <cell r="AP153">
            <v>2.3926541125611096</v>
          </cell>
          <cell r="AQ153">
            <v>2.1611069403777772</v>
          </cell>
          <cell r="AR153">
            <v>2.3926541125611109</v>
          </cell>
          <cell r="AS153">
            <v>2.3154717218333336</v>
          </cell>
          <cell r="AT153">
            <v>2.3926541125611114</v>
          </cell>
          <cell r="AU153">
            <v>2.3081114255886672</v>
          </cell>
          <cell r="AV153">
            <v>2.3698371942033334</v>
          </cell>
          <cell r="AW153">
            <v>2.3698371942033334</v>
          </cell>
          <cell r="AX153">
            <v>2.2933908330999997</v>
          </cell>
          <cell r="AY153">
            <v>2.3698371942033325</v>
          </cell>
          <cell r="BB153">
            <v>23.365554841193106</v>
          </cell>
          <cell r="BG153">
            <v>1.0371666666666666</v>
          </cell>
          <cell r="BH153">
            <v>1.0371666666666666</v>
          </cell>
          <cell r="BI153">
            <v>1.0371666666666666</v>
          </cell>
          <cell r="BJ153">
            <v>1.0371666666666666</v>
          </cell>
          <cell r="BK153">
            <v>1.0371666666666666</v>
          </cell>
          <cell r="BL153">
            <v>1.0371666666666666</v>
          </cell>
          <cell r="BM153">
            <v>1.0371666666666666</v>
          </cell>
          <cell r="BN153">
            <v>1.0371666666666666</v>
          </cell>
          <cell r="BO153">
            <v>3.8</v>
          </cell>
          <cell r="BP153">
            <v>12.097333333333331</v>
          </cell>
          <cell r="BQ153">
            <v>1.0371666666666666</v>
          </cell>
          <cell r="BR153">
            <v>1.0371666666666666</v>
          </cell>
          <cell r="BS153">
            <v>1.0371666666666666</v>
          </cell>
          <cell r="BT153">
            <v>1.0371666666666666</v>
          </cell>
          <cell r="BU153">
            <v>1.0371666666666666</v>
          </cell>
          <cell r="BV153">
            <v>1.0371666666666666</v>
          </cell>
          <cell r="BW153">
            <v>1.0371666666666666</v>
          </cell>
          <cell r="BX153">
            <v>1.0371666666666666</v>
          </cell>
          <cell r="BY153">
            <v>1.0371666666666666</v>
          </cell>
          <cell r="BZ153">
            <v>1.0371666666666666</v>
          </cell>
          <cell r="CA153">
            <v>1.0371666666666666</v>
          </cell>
          <cell r="CB153">
            <v>1.0371666666666666</v>
          </cell>
          <cell r="CC153">
            <v>12.445999999999996</v>
          </cell>
          <cell r="CE153">
            <v>12.446</v>
          </cell>
          <cell r="CF153">
            <v>12.446</v>
          </cell>
          <cell r="CG153">
            <v>12.446</v>
          </cell>
          <cell r="CH153">
            <v>12.446</v>
          </cell>
          <cell r="CI153">
            <v>12.446</v>
          </cell>
          <cell r="CJ153">
            <v>12.446</v>
          </cell>
        </row>
        <row r="154">
          <cell r="A154" t="str">
            <v>MF EOL 01257</v>
          </cell>
          <cell r="C154" t="str">
            <v>EOLIATEC</v>
          </cell>
          <cell r="N154">
            <v>0</v>
          </cell>
          <cell r="AA154">
            <v>0</v>
          </cell>
          <cell r="AM154">
            <v>0.68030752377983728</v>
          </cell>
          <cell r="AN154">
            <v>0.68030752377983728</v>
          </cell>
          <cell r="AO154">
            <v>0</v>
          </cell>
          <cell r="AP154">
            <v>0.6792939753148155</v>
          </cell>
          <cell r="AQ154">
            <v>0.54283027723069877</v>
          </cell>
          <cell r="AR154">
            <v>0.68045882463737195</v>
          </cell>
          <cell r="AS154">
            <v>0.70155772457732102</v>
          </cell>
          <cell r="AT154">
            <v>0.71520994640731494</v>
          </cell>
          <cell r="AU154">
            <v>0.72100301111464349</v>
          </cell>
          <cell r="AV154">
            <v>0.86782663828398565</v>
          </cell>
          <cell r="AW154">
            <v>0.93197150913899973</v>
          </cell>
          <cell r="AX154">
            <v>0.96822701880333373</v>
          </cell>
          <cell r="AY154">
            <v>1.2457473463014557</v>
          </cell>
          <cell r="BB154">
            <v>8.05412627180994</v>
          </cell>
          <cell r="BG154">
            <v>0.58875</v>
          </cell>
          <cell r="BH154">
            <v>0.58875</v>
          </cell>
          <cell r="BI154">
            <v>0.58875</v>
          </cell>
          <cell r="BJ154">
            <v>0.58875</v>
          </cell>
          <cell r="BK154">
            <v>0.58875</v>
          </cell>
          <cell r="BL154">
            <v>0.58875</v>
          </cell>
          <cell r="BM154">
            <v>0.58875</v>
          </cell>
          <cell r="BN154">
            <v>0.58875</v>
          </cell>
          <cell r="BO154">
            <v>1.6</v>
          </cell>
          <cell r="BP154">
            <v>6.3100000000000005</v>
          </cell>
          <cell r="BQ154">
            <v>0.58875</v>
          </cell>
          <cell r="BR154">
            <v>0.58875</v>
          </cell>
          <cell r="BS154">
            <v>0.58875</v>
          </cell>
          <cell r="BT154">
            <v>0.58875</v>
          </cell>
          <cell r="BU154">
            <v>0.58875</v>
          </cell>
          <cell r="BV154">
            <v>0.58875</v>
          </cell>
          <cell r="BW154">
            <v>0.58875</v>
          </cell>
          <cell r="BX154">
            <v>0.58875</v>
          </cell>
          <cell r="BY154">
            <v>0.58875</v>
          </cell>
          <cell r="BZ154">
            <v>0.58875</v>
          </cell>
          <cell r="CA154">
            <v>0.58875</v>
          </cell>
          <cell r="CB154">
            <v>0.58875</v>
          </cell>
          <cell r="CC154">
            <v>7.0650000000000004</v>
          </cell>
          <cell r="CE154">
            <v>7.0650000000000004</v>
          </cell>
          <cell r="CF154">
            <v>7.0650000000000004</v>
          </cell>
          <cell r="CG154">
            <v>7.0650000000000004</v>
          </cell>
          <cell r="CH154">
            <v>7.0650000000000004</v>
          </cell>
          <cell r="CI154">
            <v>7.0650000000000004</v>
          </cell>
          <cell r="CJ154">
            <v>7.0650000000000004</v>
          </cell>
        </row>
        <row r="155">
          <cell r="A155" t="str">
            <v>MF EOL 01258</v>
          </cell>
          <cell r="C155" t="str">
            <v>EOLIATEC del Pecífico</v>
          </cell>
          <cell r="AA155">
            <v>0</v>
          </cell>
          <cell r="AO155">
            <v>0</v>
          </cell>
          <cell r="AX155">
            <v>1.6252033216250003E-2</v>
          </cell>
          <cell r="AY155">
            <v>0.54648105695985327</v>
          </cell>
          <cell r="BB155">
            <v>0.56273309017610329</v>
          </cell>
          <cell r="BO155">
            <v>1.6</v>
          </cell>
          <cell r="BP155">
            <v>1.6</v>
          </cell>
          <cell r="CC155">
            <v>0</v>
          </cell>
        </row>
        <row r="156">
          <cell r="A156" t="str">
            <v>MF CHR 01250</v>
          </cell>
          <cell r="C156" t="str">
            <v>CHRYSLER</v>
          </cell>
          <cell r="L156">
            <v>0</v>
          </cell>
          <cell r="M156">
            <v>0</v>
          </cell>
          <cell r="N156">
            <v>49.815049396431</v>
          </cell>
          <cell r="O156">
            <v>9.465426292141073</v>
          </cell>
          <cell r="P156">
            <v>8.6329943032487417</v>
          </cell>
          <cell r="Q156">
            <v>9.4387607887656984</v>
          </cell>
          <cell r="R156">
            <v>9.1327176902351717</v>
          </cell>
          <cell r="S156">
            <v>9.4204978205750614</v>
          </cell>
          <cell r="T156">
            <v>9.1299219910828917</v>
          </cell>
          <cell r="U156">
            <v>9.3391020231343678</v>
          </cell>
          <cell r="V156">
            <v>9.434146965336927</v>
          </cell>
          <cell r="W156">
            <v>9.2516329983085601</v>
          </cell>
          <cell r="X156">
            <v>9.5497558797380631</v>
          </cell>
          <cell r="Y156">
            <v>9.1938885248955451</v>
          </cell>
          <cell r="Z156">
            <v>11.325989025155014</v>
          </cell>
          <cell r="AA156">
            <v>113.31483430261711</v>
          </cell>
          <cell r="AB156">
            <v>16.754350068450872</v>
          </cell>
          <cell r="AC156">
            <v>15.683645185145087</v>
          </cell>
          <cell r="AD156">
            <v>16.755579218630061</v>
          </cell>
          <cell r="AE156">
            <v>16.234653469264288</v>
          </cell>
          <cell r="AF156">
            <v>16.700525968728243</v>
          </cell>
          <cell r="AG156">
            <v>16.149878821626366</v>
          </cell>
          <cell r="AH156">
            <v>16.68399821604142</v>
          </cell>
          <cell r="AI156">
            <v>16.590919100230714</v>
          </cell>
          <cell r="AJ156">
            <v>16.027364730566937</v>
          </cell>
          <cell r="AK156">
            <v>16.498860741560058</v>
          </cell>
          <cell r="AL156">
            <v>15.852682600338037</v>
          </cell>
          <cell r="AM156">
            <v>16.364143655253251</v>
          </cell>
          <cell r="AN156">
            <v>196.29660177583534</v>
          </cell>
          <cell r="AO156">
            <v>135.50840000000051</v>
          </cell>
          <cell r="AP156">
            <v>16.281412702506387</v>
          </cell>
          <cell r="AQ156">
            <v>14.662329597363374</v>
          </cell>
          <cell r="AR156">
            <v>16.619341861781749</v>
          </cell>
          <cell r="AS156">
            <v>16.169179785947144</v>
          </cell>
          <cell r="AT156">
            <v>16.032868448959107</v>
          </cell>
          <cell r="AU156">
            <v>15.402742707235321</v>
          </cell>
          <cell r="AV156">
            <v>15.779758865560741</v>
          </cell>
          <cell r="AW156">
            <v>15.804444585956967</v>
          </cell>
          <cell r="AX156">
            <v>15.265648485315754</v>
          </cell>
          <cell r="AY156">
            <v>15.774008240908357</v>
          </cell>
          <cell r="BB156">
            <v>157.7917352815349</v>
          </cell>
          <cell r="BG156">
            <v>16.056083333333333</v>
          </cell>
          <cell r="BH156">
            <v>16.056083333333333</v>
          </cell>
          <cell r="BI156">
            <v>16.056083333333333</v>
          </cell>
          <cell r="BJ156">
            <v>16.056083333333333</v>
          </cell>
          <cell r="BK156">
            <v>16.056083333333333</v>
          </cell>
          <cell r="BL156">
            <v>16.056083333333333</v>
          </cell>
          <cell r="BM156">
            <v>16.056083333333333</v>
          </cell>
          <cell r="BN156">
            <v>16.056083333333333</v>
          </cell>
          <cell r="BO156">
            <v>-2.4</v>
          </cell>
          <cell r="BP156">
            <v>126.04866666666666</v>
          </cell>
          <cell r="BQ156">
            <v>16.056083333333333</v>
          </cell>
          <cell r="BR156">
            <v>16.056083333333333</v>
          </cell>
          <cell r="BS156">
            <v>16.056083333333333</v>
          </cell>
          <cell r="BT156">
            <v>16.056083333333333</v>
          </cell>
          <cell r="BU156">
            <v>16.056083333333333</v>
          </cell>
          <cell r="BV156">
            <v>16.056083333333333</v>
          </cell>
          <cell r="BW156">
            <v>16.056083333333333</v>
          </cell>
          <cell r="BX156">
            <v>16.056083333333333</v>
          </cell>
          <cell r="BY156">
            <v>16.056083333333333</v>
          </cell>
          <cell r="BZ156">
            <v>16.056083333333333</v>
          </cell>
          <cell r="CA156">
            <v>16.056083333333333</v>
          </cell>
          <cell r="CB156">
            <v>16.056083333333333</v>
          </cell>
          <cell r="CC156">
            <v>192.673</v>
          </cell>
          <cell r="CD156">
            <v>112.07836666112752</v>
          </cell>
          <cell r="CE156">
            <v>192.673</v>
          </cell>
          <cell r="CF156">
            <v>192.673</v>
          </cell>
          <cell r="CG156">
            <v>192.673</v>
          </cell>
          <cell r="CH156">
            <v>192.673</v>
          </cell>
          <cell r="CI156">
            <v>192.673</v>
          </cell>
          <cell r="CJ156">
            <v>192.673</v>
          </cell>
        </row>
        <row r="157">
          <cell r="A157" t="str">
            <v>MF BID 01258</v>
          </cell>
          <cell r="C157" t="str">
            <v>BID</v>
          </cell>
          <cell r="AA157">
            <v>0</v>
          </cell>
          <cell r="AD157">
            <v>0.11986674200490577</v>
          </cell>
          <cell r="AE157">
            <v>0.14946162963700005</v>
          </cell>
          <cell r="AF157">
            <v>0.13379936654531921</v>
          </cell>
          <cell r="AG157">
            <v>0.13064279112958332</v>
          </cell>
          <cell r="AH157">
            <v>0.13499755083390275</v>
          </cell>
          <cell r="AI157">
            <v>0.13064279112958777</v>
          </cell>
          <cell r="AJ157">
            <v>0.12628803142527922</v>
          </cell>
          <cell r="AK157">
            <v>0.13499755083390252</v>
          </cell>
          <cell r="AL157">
            <v>0.13064279112958332</v>
          </cell>
          <cell r="AM157">
            <v>0.13499755083390252</v>
          </cell>
          <cell r="AN157">
            <v>1.3263367955029666</v>
          </cell>
          <cell r="AO157">
            <v>0</v>
          </cell>
          <cell r="AP157">
            <v>0.13499755083390252</v>
          </cell>
          <cell r="AQ157">
            <v>0.12193327172094426</v>
          </cell>
          <cell r="AR157">
            <v>0.13499755083390297</v>
          </cell>
          <cell r="AS157">
            <v>0.13064279112958355</v>
          </cell>
          <cell r="AT157">
            <v>0.13499755083390275</v>
          </cell>
          <cell r="AU157">
            <v>0.13064279112958332</v>
          </cell>
          <cell r="AV157">
            <v>0.13499755083390275</v>
          </cell>
          <cell r="AW157">
            <v>0.13499755083390275</v>
          </cell>
          <cell r="AX157">
            <v>0.13064279112958355</v>
          </cell>
          <cell r="AY157">
            <v>0.13499755083390252</v>
          </cell>
          <cell r="BB157">
            <v>1.3238469501131109</v>
          </cell>
          <cell r="BG157">
            <v>0.13241666666666665</v>
          </cell>
          <cell r="BH157">
            <v>0.13241666666666665</v>
          </cell>
          <cell r="BI157">
            <v>0.13241666666666665</v>
          </cell>
          <cell r="BJ157">
            <v>0.13241666666666665</v>
          </cell>
          <cell r="BK157">
            <v>0.13241666666666665</v>
          </cell>
          <cell r="BL157">
            <v>0.13241666666666665</v>
          </cell>
          <cell r="BM157">
            <v>0.13241666666666665</v>
          </cell>
          <cell r="BN157">
            <v>0.13241666666666665</v>
          </cell>
          <cell r="BP157">
            <v>1.0593333333333332</v>
          </cell>
          <cell r="BQ157">
            <v>0.13241666666666665</v>
          </cell>
          <cell r="BR157">
            <v>0.13241666666666665</v>
          </cell>
          <cell r="BS157">
            <v>0.13241666666666665</v>
          </cell>
          <cell r="BT157">
            <v>0.13241666666666665</v>
          </cell>
          <cell r="BU157">
            <v>0.13241666666666665</v>
          </cell>
          <cell r="BV157">
            <v>0.13241666666666665</v>
          </cell>
          <cell r="BW157">
            <v>0.13241666666666665</v>
          </cell>
          <cell r="BX157">
            <v>0.13241666666666665</v>
          </cell>
          <cell r="BY157">
            <v>0.13241666666666665</v>
          </cell>
          <cell r="BZ157">
            <v>0.13241666666666665</v>
          </cell>
          <cell r="CA157">
            <v>0.13241666666666665</v>
          </cell>
          <cell r="CB157">
            <v>0.13241666666666665</v>
          </cell>
          <cell r="CC157">
            <v>1.5889999999999997</v>
          </cell>
          <cell r="CE157">
            <v>1.589</v>
          </cell>
          <cell r="CF157">
            <v>1.589</v>
          </cell>
          <cell r="CG157">
            <v>1.589</v>
          </cell>
          <cell r="CH157">
            <v>1.589</v>
          </cell>
          <cell r="CI157">
            <v>1.589</v>
          </cell>
          <cell r="CJ157">
            <v>1.589</v>
          </cell>
        </row>
        <row r="158">
          <cell r="A158" t="str">
            <v>MF CAC 01259</v>
          </cell>
          <cell r="C158" t="str">
            <v>CACIB</v>
          </cell>
          <cell r="AA158">
            <v>0</v>
          </cell>
          <cell r="AD158">
            <v>0.13690397878816341</v>
          </cell>
          <cell r="AE158">
            <v>0.16861104913641667</v>
          </cell>
          <cell r="AF158">
            <v>0.10382844444599826</v>
          </cell>
          <cell r="AG158">
            <v>0.10073785987000006</v>
          </cell>
          <cell r="AH158">
            <v>0.10409578853233314</v>
          </cell>
          <cell r="AI158">
            <v>0.10073785987000328</v>
          </cell>
          <cell r="AJ158">
            <v>9.7379931207649872E-2</v>
          </cell>
          <cell r="AK158">
            <v>0.10409578853233326</v>
          </cell>
          <cell r="AL158">
            <v>0.10073785987000006</v>
          </cell>
          <cell r="AM158">
            <v>0.10409578853233326</v>
          </cell>
          <cell r="AN158">
            <v>1.1212243487852311</v>
          </cell>
          <cell r="AO158">
            <v>0</v>
          </cell>
          <cell r="AP158">
            <v>0.10409578853233348</v>
          </cell>
          <cell r="AQ158">
            <v>9.4022002545333327E-2</v>
          </cell>
          <cell r="AR158">
            <v>0.10409578853233314</v>
          </cell>
          <cell r="AS158">
            <v>0.10073785987000017</v>
          </cell>
          <cell r="AT158">
            <v>0.10409578853233326</v>
          </cell>
          <cell r="AU158">
            <v>0.10073785986999995</v>
          </cell>
          <cell r="AV158">
            <v>0.10409578853233337</v>
          </cell>
          <cell r="AW158">
            <v>0.10409578853233326</v>
          </cell>
          <cell r="AX158">
            <v>0.10073785986999984</v>
          </cell>
          <cell r="AY158">
            <v>0.10409578853233314</v>
          </cell>
          <cell r="BB158">
            <v>1.0208103133493329</v>
          </cell>
          <cell r="BG158">
            <v>0.10216666666666667</v>
          </cell>
          <cell r="BH158">
            <v>0.10216666666666667</v>
          </cell>
          <cell r="BI158">
            <v>0.10216666666666667</v>
          </cell>
          <cell r="BJ158">
            <v>0.10216666666666667</v>
          </cell>
          <cell r="BK158">
            <v>0.10216666666666667</v>
          </cell>
          <cell r="BL158">
            <v>0.10216666666666667</v>
          </cell>
          <cell r="BM158">
            <v>0.10216666666666667</v>
          </cell>
          <cell r="BN158">
            <v>0.10216666666666667</v>
          </cell>
          <cell r="BP158">
            <v>0.81733333333333325</v>
          </cell>
          <cell r="BQ158">
            <v>0.10216666666666667</v>
          </cell>
          <cell r="BR158">
            <v>0.10216666666666667</v>
          </cell>
          <cell r="BS158">
            <v>0.10216666666666667</v>
          </cell>
          <cell r="BT158">
            <v>0.10216666666666667</v>
          </cell>
          <cell r="BU158">
            <v>0.10216666666666667</v>
          </cell>
          <cell r="BV158">
            <v>0.10216666666666667</v>
          </cell>
          <cell r="BW158">
            <v>0.10216666666666667</v>
          </cell>
          <cell r="BX158">
            <v>0.10216666666666667</v>
          </cell>
          <cell r="BY158">
            <v>0.10216666666666667</v>
          </cell>
          <cell r="BZ158">
            <v>0.10216666666666667</v>
          </cell>
          <cell r="CA158">
            <v>0.10216666666666667</v>
          </cell>
          <cell r="CB158">
            <v>0.10216666666666667</v>
          </cell>
          <cell r="CC158">
            <v>1.226</v>
          </cell>
          <cell r="CE158">
            <v>1.226</v>
          </cell>
          <cell r="CF158">
            <v>1.226</v>
          </cell>
          <cell r="CG158">
            <v>1.226</v>
          </cell>
          <cell r="CH158">
            <v>1.226</v>
          </cell>
          <cell r="CI158">
            <v>1.226</v>
          </cell>
          <cell r="CJ158">
            <v>1.226</v>
          </cell>
        </row>
        <row r="159">
          <cell r="A159" t="str">
            <v>MF MAR 01260</v>
          </cell>
          <cell r="C159" t="str">
            <v>MAREÑA</v>
          </cell>
          <cell r="AA159">
            <v>0</v>
          </cell>
          <cell r="AD159">
            <v>0.13307492652771002</v>
          </cell>
          <cell r="AE159">
            <v>0.16423503870125</v>
          </cell>
          <cell r="AF159">
            <v>0.27294974786499854</v>
          </cell>
          <cell r="AG159">
            <v>0.27152980422833345</v>
          </cell>
          <cell r="AH159">
            <v>0.20533553676884991</v>
          </cell>
          <cell r="AI159">
            <v>0.17722461778398024</v>
          </cell>
          <cell r="AJ159">
            <v>9.155066032350001E-2</v>
          </cell>
          <cell r="AK159">
            <v>9.7864498966499958E-2</v>
          </cell>
          <cell r="AL159">
            <v>9.4707579645000095E-2</v>
          </cell>
          <cell r="AM159">
            <v>9.7864498966499958E-2</v>
          </cell>
          <cell r="AN159">
            <v>1.6063369097766222</v>
          </cell>
          <cell r="AO159">
            <v>0</v>
          </cell>
          <cell r="AP159">
            <v>9.7864498966500069E-2</v>
          </cell>
          <cell r="AQ159">
            <v>8.8393741001999815E-2</v>
          </cell>
          <cell r="AR159">
            <v>9.7864498966499958E-2</v>
          </cell>
          <cell r="AS159">
            <v>9.4707579645000095E-2</v>
          </cell>
          <cell r="AT159">
            <v>9.7864498966499958E-2</v>
          </cell>
          <cell r="AU159">
            <v>9.4707579645000095E-2</v>
          </cell>
          <cell r="AV159">
            <v>9.7864498966499847E-2</v>
          </cell>
          <cell r="AW159">
            <v>9.786449896650018E-2</v>
          </cell>
          <cell r="AX159">
            <v>9.4707579644999762E-2</v>
          </cell>
          <cell r="AY159">
            <v>9.7864498966499847E-2</v>
          </cell>
          <cell r="BB159">
            <v>0.95970347373599962</v>
          </cell>
          <cell r="BG159">
            <v>9.5999999999999988E-2</v>
          </cell>
          <cell r="BH159">
            <v>9.5999999999999988E-2</v>
          </cell>
          <cell r="BI159">
            <v>9.5999999999999988E-2</v>
          </cell>
          <cell r="BJ159">
            <v>9.5999999999999988E-2</v>
          </cell>
          <cell r="BK159">
            <v>9.5999999999999988E-2</v>
          </cell>
          <cell r="BL159">
            <v>9.5999999999999988E-2</v>
          </cell>
          <cell r="BM159">
            <v>9.5999999999999988E-2</v>
          </cell>
          <cell r="BN159">
            <v>9.5999999999999988E-2</v>
          </cell>
          <cell r="BP159">
            <v>0.7679999999999999</v>
          </cell>
          <cell r="BQ159">
            <v>9.5999999999999988E-2</v>
          </cell>
          <cell r="BR159">
            <v>9.5999999999999988E-2</v>
          </cell>
          <cell r="BS159">
            <v>9.5999999999999988E-2</v>
          </cell>
          <cell r="BT159">
            <v>9.5999999999999988E-2</v>
          </cell>
          <cell r="BU159">
            <v>9.5999999999999988E-2</v>
          </cell>
          <cell r="BV159">
            <v>9.5999999999999988E-2</v>
          </cell>
          <cell r="BW159">
            <v>9.5999999999999988E-2</v>
          </cell>
          <cell r="BX159">
            <v>9.5999999999999988E-2</v>
          </cell>
          <cell r="BY159">
            <v>9.5999999999999988E-2</v>
          </cell>
          <cell r="BZ159">
            <v>9.5999999999999988E-2</v>
          </cell>
          <cell r="CA159">
            <v>9.5999999999999988E-2</v>
          </cell>
          <cell r="CB159">
            <v>9.5999999999999988E-2</v>
          </cell>
          <cell r="CC159">
            <v>1.1519999999999999</v>
          </cell>
          <cell r="CE159">
            <v>1.1519999999999999</v>
          </cell>
          <cell r="CF159">
            <v>1.1519999999999999</v>
          </cell>
          <cell r="CG159">
            <v>1.1519999999999999</v>
          </cell>
          <cell r="CH159">
            <v>1.1519999999999999</v>
          </cell>
          <cell r="CI159">
            <v>1.1519999999999999</v>
          </cell>
          <cell r="CJ159">
            <v>1.1519999999999999</v>
          </cell>
        </row>
        <row r="160">
          <cell r="A160" t="str">
            <v>MF AUR 01262</v>
          </cell>
          <cell r="C160" t="str">
            <v>Aura Solar</v>
          </cell>
          <cell r="AA160">
            <v>0</v>
          </cell>
          <cell r="AN160">
            <v>0</v>
          </cell>
          <cell r="AU160">
            <v>8.4000000000000019E-2</v>
          </cell>
          <cell r="AV160">
            <v>0.3571725604999999</v>
          </cell>
          <cell r="AW160">
            <v>0.31822934085833321</v>
          </cell>
          <cell r="AX160">
            <v>0.37245656881043121</v>
          </cell>
          <cell r="AY160">
            <v>0.48717807852705308</v>
          </cell>
          <cell r="BB160">
            <v>1.6190365486958171</v>
          </cell>
          <cell r="BO160">
            <v>0.64529999999999998</v>
          </cell>
          <cell r="BP160">
            <v>0.64529999999999998</v>
          </cell>
          <cell r="CC160">
            <v>0</v>
          </cell>
        </row>
        <row r="161">
          <cell r="A161" t="str">
            <v>MF AUR 01263</v>
          </cell>
          <cell r="C161" t="str">
            <v>AURA SOLAR TF</v>
          </cell>
          <cell r="AA161">
            <v>0</v>
          </cell>
          <cell r="AN161">
            <v>0</v>
          </cell>
          <cell r="AW161">
            <v>1.1362662500000005</v>
          </cell>
          <cell r="AX161">
            <v>1.0996125000000003</v>
          </cell>
          <cell r="AY161">
            <v>1.1362662500000005</v>
          </cell>
          <cell r="BB161">
            <v>3.3721450000000015</v>
          </cell>
          <cell r="BO161">
            <v>4.1712499999999997</v>
          </cell>
          <cell r="BP161">
            <v>4.1712499999999997</v>
          </cell>
          <cell r="CC161">
            <v>0</v>
          </cell>
        </row>
        <row r="162">
          <cell r="A162" t="str">
            <v>MF AUR 01264</v>
          </cell>
          <cell r="C162" t="str">
            <v>PROASA</v>
          </cell>
          <cell r="AA162">
            <v>0</v>
          </cell>
          <cell r="AN162">
            <v>0</v>
          </cell>
          <cell r="AW162">
            <v>0.37395000000021339</v>
          </cell>
          <cell r="AX162">
            <v>3.7699319999999994</v>
          </cell>
          <cell r="AY162">
            <v>3.8164774249999995</v>
          </cell>
          <cell r="BB162">
            <v>7.9603594250002123</v>
          </cell>
          <cell r="BO162">
            <v>9.375</v>
          </cell>
          <cell r="BP162">
            <v>9.375</v>
          </cell>
          <cell r="CC162">
            <v>0</v>
          </cell>
        </row>
        <row r="163">
          <cell r="A163" t="str">
            <v>MF AUR 01265</v>
          </cell>
          <cell r="C163" t="str">
            <v>SAN RAFAEL</v>
          </cell>
          <cell r="AA163">
            <v>0</v>
          </cell>
          <cell r="AN163">
            <v>0</v>
          </cell>
          <cell r="AW163">
            <v>5.7557537459733937E-2</v>
          </cell>
          <cell r="AX163">
            <v>5.4650778961749996E-2</v>
          </cell>
          <cell r="AY163">
            <v>5.7937023391691655E-2</v>
          </cell>
          <cell r="BB163">
            <v>0.17014533981317559</v>
          </cell>
          <cell r="BO163">
            <v>0.1</v>
          </cell>
          <cell r="BP163">
            <v>0.1</v>
          </cell>
          <cell r="CC163">
            <v>0</v>
          </cell>
        </row>
        <row r="164">
          <cell r="A164" t="str">
            <v>MF AUR 01266</v>
          </cell>
          <cell r="C164" t="str">
            <v>SAN RAFAEL TF</v>
          </cell>
          <cell r="AA164">
            <v>0</v>
          </cell>
          <cell r="AN164">
            <v>0</v>
          </cell>
          <cell r="AW164">
            <v>0.30260298829133359</v>
          </cell>
          <cell r="AX164">
            <v>0.30260298829166687</v>
          </cell>
          <cell r="AY164">
            <v>0.31268975456805592</v>
          </cell>
          <cell r="BB164">
            <v>0.91789573115105638</v>
          </cell>
          <cell r="BO164">
            <v>1</v>
          </cell>
          <cell r="BP164">
            <v>1</v>
          </cell>
          <cell r="CC164">
            <v>0</v>
          </cell>
        </row>
        <row r="165">
          <cell r="A165" t="str">
            <v>MF PSP 01261</v>
          </cell>
          <cell r="C165" t="str">
            <v>Resto Primer Piso Sector Privado</v>
          </cell>
          <cell r="AA165">
            <v>0</v>
          </cell>
          <cell r="AB165">
            <v>6.6841273792763896E-3</v>
          </cell>
          <cell r="AC165">
            <v>5.5908000997874994E-3</v>
          </cell>
          <cell r="AD165">
            <v>5.1828011189125837E-3</v>
          </cell>
          <cell r="AE165">
            <v>4.411004415458334E-3</v>
          </cell>
          <cell r="AF165">
            <v>3.8589450682249993E-3</v>
          </cell>
          <cell r="AG165">
            <v>3.0885641150000011E-3</v>
          </cell>
          <cell r="AH165">
            <v>2.6547761102055558E-3</v>
          </cell>
          <cell r="AI165">
            <v>2.4139149988958337E-3</v>
          </cell>
          <cell r="AJ165">
            <v>2.0639087803750004E-3</v>
          </cell>
          <cell r="AK165">
            <v>1.8469705549027777E-3</v>
          </cell>
          <cell r="AL165">
            <v>1.5047842593333333E-3</v>
          </cell>
          <cell r="AM165">
            <v>1.2554705546499998E-3</v>
          </cell>
          <cell r="AN165">
            <v>4.055606745502232E-2</v>
          </cell>
          <cell r="AO165">
            <v>0</v>
          </cell>
          <cell r="AP165">
            <v>9.7380388823611083E-4</v>
          </cell>
          <cell r="AQ165">
            <v>6.2939634333333328E-4</v>
          </cell>
          <cell r="AR165">
            <v>2.4897594953472214E-4</v>
          </cell>
          <cell r="AS165">
            <v>0</v>
          </cell>
          <cell r="AT165">
            <v>0</v>
          </cell>
          <cell r="AU165">
            <v>0</v>
          </cell>
          <cell r="AV165">
            <v>0</v>
          </cell>
          <cell r="AW165">
            <v>0</v>
          </cell>
          <cell r="AX165">
            <v>0</v>
          </cell>
          <cell r="AY165">
            <v>0</v>
          </cell>
          <cell r="BB165">
            <v>1.8521761811041663E-3</v>
          </cell>
          <cell r="BG165">
            <v>3.9905906249999998</v>
          </cell>
          <cell r="BH165">
            <v>3.9905906249999998</v>
          </cell>
          <cell r="BI165">
            <v>3.9905906249999998</v>
          </cell>
          <cell r="BJ165">
            <v>3.9905906249999998</v>
          </cell>
          <cell r="BK165">
            <v>3.9905906249999998</v>
          </cell>
          <cell r="BL165">
            <v>3.9905906249999998</v>
          </cell>
          <cell r="BM165">
            <v>3.9905906249999998</v>
          </cell>
          <cell r="BN165">
            <v>3.9905906249999998</v>
          </cell>
          <cell r="BO165">
            <v>-11.2</v>
          </cell>
          <cell r="BP165">
            <v>20.724724999999999</v>
          </cell>
          <cell r="BQ165">
            <v>3.9905906249999998</v>
          </cell>
          <cell r="BR165">
            <v>3.9905906249999998</v>
          </cell>
          <cell r="BS165">
            <v>3.9905906249999998</v>
          </cell>
          <cell r="BT165">
            <v>3.9905906249999998</v>
          </cell>
          <cell r="BU165">
            <v>3.9905906249999998</v>
          </cell>
          <cell r="BV165">
            <v>3.9905906249999998</v>
          </cell>
          <cell r="BW165">
            <v>3.9905906249999998</v>
          </cell>
          <cell r="BX165">
            <v>3.9905906249999998</v>
          </cell>
          <cell r="BY165">
            <v>3.9905906249999998</v>
          </cell>
          <cell r="BZ165">
            <v>3.9905906249999998</v>
          </cell>
          <cell r="CA165">
            <v>3.9905906249999998</v>
          </cell>
          <cell r="CB165">
            <v>3.9905906249999998</v>
          </cell>
          <cell r="CC165">
            <v>47.887087500000007</v>
          </cell>
          <cell r="CE165">
            <v>47.8870875</v>
          </cell>
          <cell r="CF165">
            <v>125.12047916666667</v>
          </cell>
          <cell r="CG165">
            <v>188.22472083333332</v>
          </cell>
          <cell r="CH165">
            <v>261.52255500000001</v>
          </cell>
          <cell r="CI165">
            <v>343.82422083333336</v>
          </cell>
          <cell r="CJ165">
            <v>440.25417916666663</v>
          </cell>
        </row>
        <row r="166">
          <cell r="A166" t="str">
            <v>MF CMN 01100</v>
          </cell>
          <cell r="C166" t="str">
            <v>Cadenas y liquidez electrónica M.N.</v>
          </cell>
          <cell r="F166">
            <v>0</v>
          </cell>
          <cell r="G166">
            <v>0</v>
          </cell>
          <cell r="H166">
            <v>201.21048853321406</v>
          </cell>
          <cell r="I166">
            <v>243.38571873901645</v>
          </cell>
          <cell r="J166">
            <v>257.99386652052789</v>
          </cell>
          <cell r="K166">
            <v>348.93278557578554</v>
          </cell>
          <cell r="L166">
            <v>423.56872132032504</v>
          </cell>
          <cell r="M166">
            <v>459.69766717067614</v>
          </cell>
          <cell r="N166">
            <v>644.45246742848258</v>
          </cell>
          <cell r="O166">
            <v>61.122037134884238</v>
          </cell>
          <cell r="P166">
            <v>52.956808760447359</v>
          </cell>
          <cell r="Q166">
            <v>56.248808240155341</v>
          </cell>
          <cell r="R166">
            <v>51.633713868364623</v>
          </cell>
          <cell r="S166">
            <v>56.7479145950347</v>
          </cell>
          <cell r="T166">
            <v>55.425277763324772</v>
          </cell>
          <cell r="U166">
            <v>56.681338692487515</v>
          </cell>
          <cell r="V166">
            <v>60.169113288428917</v>
          </cell>
          <cell r="W166">
            <v>72.954036943987603</v>
          </cell>
          <cell r="X166">
            <v>60.340294915140419</v>
          </cell>
          <cell r="Y166">
            <v>57.880685714187706</v>
          </cell>
          <cell r="Z166">
            <v>60.842439512066335</v>
          </cell>
          <cell r="AA166">
            <v>703.00246942850958</v>
          </cell>
          <cell r="AB166">
            <v>56.076817143064488</v>
          </cell>
          <cell r="AC166">
            <v>51.623140822426407</v>
          </cell>
          <cell r="AD166">
            <v>55.262442890138402</v>
          </cell>
          <cell r="AE166">
            <v>52.533283783556669</v>
          </cell>
          <cell r="AF166">
            <v>56.366078935919418</v>
          </cell>
          <cell r="AG166">
            <v>52.597252517912963</v>
          </cell>
          <cell r="AH166">
            <v>54.644869966616824</v>
          </cell>
          <cell r="AI166">
            <v>52.99159248558567</v>
          </cell>
          <cell r="AJ166">
            <v>49.850373851597922</v>
          </cell>
          <cell r="AK166">
            <v>51.319506936340531</v>
          </cell>
          <cell r="AL166">
            <v>51.729141946768991</v>
          </cell>
          <cell r="AM166">
            <v>57.479138330419545</v>
          </cell>
          <cell r="AN166">
            <v>642.47363961034785</v>
          </cell>
          <cell r="AO166">
            <v>881.3086142033543</v>
          </cell>
          <cell r="AP166">
            <v>48.853738825287962</v>
          </cell>
          <cell r="AQ166">
            <v>42.524562456339069</v>
          </cell>
          <cell r="AR166">
            <v>48.53792299816358</v>
          </cell>
          <cell r="AS166">
            <v>42.856561262986816</v>
          </cell>
          <cell r="AT166">
            <v>39.284159325907325</v>
          </cell>
          <cell r="AU166">
            <v>33.718281609376533</v>
          </cell>
          <cell r="AV166">
            <v>34.908143341244084</v>
          </cell>
          <cell r="AW166">
            <v>35.049407334847174</v>
          </cell>
          <cell r="AX166">
            <v>32.827858535376407</v>
          </cell>
          <cell r="AY166">
            <v>31.180534080815676</v>
          </cell>
          <cell r="BB166">
            <v>389.74116977034458</v>
          </cell>
          <cell r="BG166">
            <v>56.751870000000004</v>
          </cell>
          <cell r="BH166">
            <v>56.751870000000004</v>
          </cell>
          <cell r="BI166">
            <v>56.751870000000004</v>
          </cell>
          <cell r="BJ166">
            <v>56.751870000000004</v>
          </cell>
          <cell r="BK166">
            <v>56.751870000000004</v>
          </cell>
          <cell r="BL166">
            <v>56.751870000000004</v>
          </cell>
          <cell r="BM166">
            <v>56.751870000000004</v>
          </cell>
          <cell r="BN166">
            <v>56.751870000000004</v>
          </cell>
          <cell r="BO166">
            <v>-52.2</v>
          </cell>
          <cell r="BP166">
            <v>401.81496000000004</v>
          </cell>
          <cell r="BQ166">
            <v>56.751870000000004</v>
          </cell>
          <cell r="BR166">
            <v>56.751870000000004</v>
          </cell>
          <cell r="BS166">
            <v>56.751870000000004</v>
          </cell>
          <cell r="BT166">
            <v>56.751870000000004</v>
          </cell>
          <cell r="BU166">
            <v>56.751870000000004</v>
          </cell>
          <cell r="BV166">
            <v>56.751870000000004</v>
          </cell>
          <cell r="BW166">
            <v>56.751870000000004</v>
          </cell>
          <cell r="BX166">
            <v>56.751870000000004</v>
          </cell>
          <cell r="BY166">
            <v>56.751870000000004</v>
          </cell>
          <cell r="BZ166">
            <v>56.751870000000004</v>
          </cell>
          <cell r="CA166">
            <v>56.751870000000004</v>
          </cell>
          <cell r="CB166">
            <v>56.751870000000004</v>
          </cell>
          <cell r="CC166">
            <v>681.02244000000019</v>
          </cell>
          <cell r="CD166">
            <v>973.71780291218374</v>
          </cell>
          <cell r="CE166">
            <v>681.02244000000007</v>
          </cell>
          <cell r="CF166">
            <v>715.07356200000015</v>
          </cell>
          <cell r="CG166">
            <v>750.82724010000015</v>
          </cell>
          <cell r="CH166">
            <v>788.36860210500015</v>
          </cell>
          <cell r="CI166">
            <v>827.78703221025023</v>
          </cell>
          <cell r="CJ166">
            <v>869.17638382076279</v>
          </cell>
        </row>
        <row r="167">
          <cell r="A167" t="str">
            <v>MF CMN 01200</v>
          </cell>
          <cell r="C167" t="str">
            <v>Tasa Fija M.N.</v>
          </cell>
          <cell r="F167">
            <v>0</v>
          </cell>
          <cell r="G167">
            <v>0</v>
          </cell>
          <cell r="H167">
            <v>96.804165911269379</v>
          </cell>
          <cell r="I167">
            <v>148.91243747235205</v>
          </cell>
          <cell r="J167">
            <v>220.84312928254161</v>
          </cell>
          <cell r="K167">
            <v>192.72604194573287</v>
          </cell>
          <cell r="L167">
            <v>109.91326435954836</v>
          </cell>
          <cell r="M167">
            <v>68.914534599571155</v>
          </cell>
          <cell r="N167">
            <v>80.527611864555183</v>
          </cell>
          <cell r="O167">
            <v>10.256329939671645</v>
          </cell>
          <cell r="P167">
            <v>9.6804961312232187</v>
          </cell>
          <cell r="Q167">
            <v>10.881497097362587</v>
          </cell>
          <cell r="R167">
            <v>10.187627184831449</v>
          </cell>
          <cell r="S167">
            <v>9.9080556010623049</v>
          </cell>
          <cell r="T167">
            <v>10.182962722511434</v>
          </cell>
          <cell r="U167">
            <v>10.789923168293164</v>
          </cell>
          <cell r="V167">
            <v>11.666247271254122</v>
          </cell>
          <cell r="W167">
            <v>11.945560752867333</v>
          </cell>
          <cell r="X167">
            <v>11.322201626448148</v>
          </cell>
          <cell r="Y167">
            <v>11.925092338027905</v>
          </cell>
          <cell r="Z167">
            <v>12.10563984709076</v>
          </cell>
          <cell r="AA167">
            <v>130.85163368064408</v>
          </cell>
          <cell r="AB167">
            <v>12.058224425991259</v>
          </cell>
          <cell r="AC167">
            <v>11.947362825346456</v>
          </cell>
          <cell r="AD167">
            <v>12.707345162451109</v>
          </cell>
          <cell r="AE167">
            <v>12.753036194477335</v>
          </cell>
          <cell r="AF167">
            <v>13.714554499207189</v>
          </cell>
          <cell r="AG167">
            <v>12.772748064589557</v>
          </cell>
          <cell r="AH167">
            <v>13.089774790845368</v>
          </cell>
          <cell r="AI167">
            <v>13.435513913516267</v>
          </cell>
          <cell r="AJ167">
            <v>13.029944451381496</v>
          </cell>
          <cell r="AK167">
            <v>13.185321614467551</v>
          </cell>
          <cell r="AL167">
            <v>12.953090186697931</v>
          </cell>
          <cell r="AM167">
            <v>13.40235946495525</v>
          </cell>
          <cell r="AN167">
            <v>155.04927559392675</v>
          </cell>
          <cell r="AO167">
            <v>94.311644758038355</v>
          </cell>
          <cell r="AP167">
            <v>13.340678027501951</v>
          </cell>
          <cell r="AQ167">
            <v>10.764722617066884</v>
          </cell>
          <cell r="AR167">
            <v>12.137399635675045</v>
          </cell>
          <cell r="AS167">
            <v>11.566511326872075</v>
          </cell>
          <cell r="AT167">
            <v>11.53100403990431</v>
          </cell>
          <cell r="AU167">
            <v>12.689859930138201</v>
          </cell>
          <cell r="AV167">
            <v>12.295592831225708</v>
          </cell>
          <cell r="AW167">
            <v>12.001697410511209</v>
          </cell>
          <cell r="AX167">
            <v>11.327755478856812</v>
          </cell>
          <cell r="AY167">
            <v>11.0343453887713</v>
          </cell>
          <cell r="BB167">
            <v>118.68956668652351</v>
          </cell>
          <cell r="BG167">
            <v>14.27742875</v>
          </cell>
          <cell r="BH167">
            <v>14.27742875</v>
          </cell>
          <cell r="BI167">
            <v>14.27742875</v>
          </cell>
          <cell r="BJ167">
            <v>14.27742875</v>
          </cell>
          <cell r="BK167">
            <v>14.27742875</v>
          </cell>
          <cell r="BL167">
            <v>14.27742875</v>
          </cell>
          <cell r="BM167">
            <v>14.27742875</v>
          </cell>
          <cell r="BN167">
            <v>14.27742875</v>
          </cell>
          <cell r="BO167">
            <v>-10.5</v>
          </cell>
          <cell r="BP167">
            <v>103.71943</v>
          </cell>
          <cell r="BQ167">
            <v>14.27742875</v>
          </cell>
          <cell r="BR167">
            <v>14.27742875</v>
          </cell>
          <cell r="BS167">
            <v>14.27742875</v>
          </cell>
          <cell r="BT167">
            <v>14.27742875</v>
          </cell>
          <cell r="BU167">
            <v>14.27742875</v>
          </cell>
          <cell r="BV167">
            <v>14.27742875</v>
          </cell>
          <cell r="BW167">
            <v>14.27742875</v>
          </cell>
          <cell r="BX167">
            <v>14.27742875</v>
          </cell>
          <cell r="BY167">
            <v>14.27742875</v>
          </cell>
          <cell r="BZ167">
            <v>14.27742875</v>
          </cell>
          <cell r="CA167">
            <v>14.27742875</v>
          </cell>
          <cell r="CB167">
            <v>14.27742875</v>
          </cell>
          <cell r="CC167">
            <v>171.32914500000004</v>
          </cell>
          <cell r="CD167">
            <v>94.311644758038369</v>
          </cell>
          <cell r="CE167">
            <v>171.32914500000001</v>
          </cell>
          <cell r="CF167">
            <v>191.88864240000004</v>
          </cell>
          <cell r="CG167">
            <v>214.91527948800007</v>
          </cell>
          <cell r="CH167">
            <v>247.15257141120006</v>
          </cell>
          <cell r="CI167">
            <v>284.22545712288002</v>
          </cell>
          <cell r="CJ167">
            <v>326.85927569131201</v>
          </cell>
        </row>
        <row r="168">
          <cell r="A168" t="str">
            <v>MF CMN 01300</v>
          </cell>
          <cell r="C168" t="str">
            <v>Resto de cartera M.N.</v>
          </cell>
          <cell r="D168">
            <v>767.1</v>
          </cell>
          <cell r="E168">
            <v>347.65672000000018</v>
          </cell>
          <cell r="F168">
            <v>376.13962872361117</v>
          </cell>
          <cell r="G168">
            <v>458.12968999106903</v>
          </cell>
          <cell r="H168">
            <v>301.97211825209911</v>
          </cell>
          <cell r="I168">
            <v>356.70538125830393</v>
          </cell>
          <cell r="J168">
            <v>283.70490265155212</v>
          </cell>
          <cell r="K168">
            <v>313.40507149534318</v>
          </cell>
          <cell r="L168">
            <v>410.41269767144934</v>
          </cell>
          <cell r="M168">
            <v>701.80616346075703</v>
          </cell>
          <cell r="N168">
            <v>862.3523318934092</v>
          </cell>
          <cell r="O168">
            <v>82.75164828880564</v>
          </cell>
          <cell r="P168">
            <v>73.020328784307509</v>
          </cell>
          <cell r="Q168">
            <v>81.264750959459576</v>
          </cell>
          <cell r="R168">
            <v>76.041999098208706</v>
          </cell>
          <cell r="S168">
            <v>80.601511406531984</v>
          </cell>
          <cell r="T168">
            <v>77.25412938317254</v>
          </cell>
          <cell r="U168">
            <v>80.121790175239383</v>
          </cell>
          <cell r="V168">
            <v>83.867538173778584</v>
          </cell>
          <cell r="W168">
            <v>81.507660287641301</v>
          </cell>
          <cell r="X168">
            <v>84.276363525628611</v>
          </cell>
          <cell r="Y168">
            <v>85.060905252627151</v>
          </cell>
          <cell r="Z168">
            <v>88.022979538297449</v>
          </cell>
          <cell r="AA168">
            <v>973.79160487369859</v>
          </cell>
          <cell r="AB168">
            <v>92.273023167810223</v>
          </cell>
          <cell r="AC168">
            <v>83.504841104740322</v>
          </cell>
          <cell r="AD168">
            <v>84.516131729825389</v>
          </cell>
          <cell r="AE168">
            <v>82.520927665168045</v>
          </cell>
          <cell r="AF168">
            <v>83.839806619312839</v>
          </cell>
          <cell r="AG168">
            <v>78.089867465753827</v>
          </cell>
          <cell r="AH168">
            <v>85.444478716128316</v>
          </cell>
          <cell r="AI168">
            <v>85.028909336852323</v>
          </cell>
          <cell r="AJ168">
            <v>84.481103174976965</v>
          </cell>
          <cell r="AK168">
            <v>82.997905138771259</v>
          </cell>
          <cell r="AL168">
            <v>83.266948585165267</v>
          </cell>
          <cell r="AM168">
            <v>88.341255667843896</v>
          </cell>
          <cell r="AN168">
            <v>1014.3051983723486</v>
          </cell>
          <cell r="AO168">
            <v>985.75620710383635</v>
          </cell>
          <cell r="AP168">
            <v>87.704069369208213</v>
          </cell>
          <cell r="AQ168">
            <v>81.470163614957116</v>
          </cell>
          <cell r="AR168">
            <v>90.64478274140798</v>
          </cell>
          <cell r="AS168">
            <v>89.34105469002786</v>
          </cell>
          <cell r="AT168">
            <v>92.208670567702882</v>
          </cell>
          <cell r="AU168">
            <v>84.811639437128179</v>
          </cell>
          <cell r="AV168">
            <v>83.89851305298167</v>
          </cell>
          <cell r="AW168">
            <v>85.159038727620299</v>
          </cell>
          <cell r="AX168">
            <v>83.427057916196901</v>
          </cell>
          <cell r="AY168">
            <v>81.218194507511498</v>
          </cell>
          <cell r="BB168">
            <v>859.88318462474263</v>
          </cell>
          <cell r="BG168">
            <v>93.400585416666658</v>
          </cell>
          <cell r="BH168">
            <v>93.400585416666658</v>
          </cell>
          <cell r="BI168">
            <v>93.400585416666658</v>
          </cell>
          <cell r="BJ168">
            <v>93.400585416666658</v>
          </cell>
          <cell r="BK168">
            <v>93.400585416666658</v>
          </cell>
          <cell r="BL168">
            <v>93.400585416666658</v>
          </cell>
          <cell r="BM168">
            <v>93.400585416666658</v>
          </cell>
          <cell r="BN168">
            <v>93.400585416666658</v>
          </cell>
          <cell r="BO168">
            <v>-45.5</v>
          </cell>
          <cell r="BP168">
            <v>701.70468333333326</v>
          </cell>
          <cell r="BQ168">
            <v>93.400585416666658</v>
          </cell>
          <cell r="BR168">
            <v>93.400585416666658</v>
          </cell>
          <cell r="BS168">
            <v>93.400585416666658</v>
          </cell>
          <cell r="BT168">
            <v>93.400585416666658</v>
          </cell>
          <cell r="BU168">
            <v>93.400585416666658</v>
          </cell>
          <cell r="BV168">
            <v>93.400585416666658</v>
          </cell>
          <cell r="BW168">
            <v>93.400585416666658</v>
          </cell>
          <cell r="BX168">
            <v>93.400585416666658</v>
          </cell>
          <cell r="BY168">
            <v>93.400585416666658</v>
          </cell>
          <cell r="BZ168">
            <v>93.400585416666658</v>
          </cell>
          <cell r="CA168">
            <v>93.400585416666658</v>
          </cell>
          <cell r="CB168">
            <v>93.400585416666658</v>
          </cell>
          <cell r="CC168">
            <v>1120.8070249999998</v>
          </cell>
          <cell r="CD168">
            <v>988.95210595627589</v>
          </cell>
          <cell r="CE168">
            <v>1120.8070249999998</v>
          </cell>
          <cell r="CF168">
            <v>1255.303868</v>
          </cell>
          <cell r="CG168">
            <v>1405.94033216</v>
          </cell>
          <cell r="CH168">
            <v>1616.831381984</v>
          </cell>
          <cell r="CI168">
            <v>1859.3560892815999</v>
          </cell>
          <cell r="CJ168">
            <v>2138.2595026738395</v>
          </cell>
        </row>
        <row r="169">
          <cell r="A169" t="str">
            <v>MF CMN 01350</v>
          </cell>
          <cell r="C169" t="str">
            <v>Comisiones Credito 2º piso M.N.</v>
          </cell>
          <cell r="E169">
            <v>0</v>
          </cell>
          <cell r="F169">
            <v>0</v>
          </cell>
          <cell r="G169">
            <v>0</v>
          </cell>
          <cell r="H169">
            <v>0</v>
          </cell>
          <cell r="I169">
            <v>0</v>
          </cell>
          <cell r="J169">
            <v>14.112136260000002</v>
          </cell>
          <cell r="K169">
            <v>9.3211639200000036</v>
          </cell>
          <cell r="L169">
            <v>12.687002969999996</v>
          </cell>
          <cell r="M169">
            <v>29.972089909999987</v>
          </cell>
          <cell r="N169">
            <v>36.327187219999999</v>
          </cell>
          <cell r="O169">
            <v>4.7615945799999997</v>
          </cell>
          <cell r="P169">
            <v>5.4692047299999995</v>
          </cell>
          <cell r="Q169">
            <v>5.0087500400000007</v>
          </cell>
          <cell r="R169">
            <v>5.4004307099999984</v>
          </cell>
          <cell r="S169">
            <v>5.938081750000002</v>
          </cell>
          <cell r="T169">
            <v>5.4473182699999976</v>
          </cell>
          <cell r="U169">
            <v>3.87672441</v>
          </cell>
          <cell r="V169">
            <v>-0.35923398000000001</v>
          </cell>
          <cell r="W169">
            <v>3.0361668800000099</v>
          </cell>
          <cell r="X169">
            <v>3.255060620000001</v>
          </cell>
          <cell r="Y169">
            <v>3.6745601400000147</v>
          </cell>
          <cell r="Z169">
            <v>8.7096374199999911</v>
          </cell>
          <cell r="AA169">
            <v>54.218295570000024</v>
          </cell>
          <cell r="AB169">
            <v>5.6947985299999999</v>
          </cell>
          <cell r="AC169">
            <v>5.7769508799999993</v>
          </cell>
          <cell r="AD169">
            <v>5.9701852700000009</v>
          </cell>
          <cell r="AE169">
            <v>5.8705135899999989</v>
          </cell>
          <cell r="AF169">
            <v>5.6236084100000081</v>
          </cell>
          <cell r="AG169">
            <v>7.5539093099999937</v>
          </cell>
          <cell r="AH169">
            <v>8.7009921799999983</v>
          </cell>
          <cell r="AI169">
            <v>7.8252429200000169</v>
          </cell>
          <cell r="AJ169">
            <v>11.073553749999968</v>
          </cell>
          <cell r="AK169">
            <v>8.5417229200000051</v>
          </cell>
          <cell r="AL169">
            <v>10.114204870000005</v>
          </cell>
          <cell r="AM169">
            <v>9.9637234999999951</v>
          </cell>
          <cell r="AN169">
            <v>92.709406130000005</v>
          </cell>
          <cell r="AO169">
            <v>41.431049901796229</v>
          </cell>
          <cell r="AP169">
            <v>5.9913460399999998</v>
          </cell>
          <cell r="AQ169">
            <v>9.0571800099999997</v>
          </cell>
          <cell r="AR169">
            <v>6.3265085300000052</v>
          </cell>
          <cell r="AS169">
            <v>5.6567289300000017</v>
          </cell>
          <cell r="AT169">
            <v>10.386734650000001</v>
          </cell>
          <cell r="AU169">
            <v>6.6397148100000001</v>
          </cell>
          <cell r="AV169">
            <v>4.4020535400000096</v>
          </cell>
          <cell r="AW169">
            <v>10.04246002</v>
          </cell>
          <cell r="AX169">
            <v>16.722281049999999</v>
          </cell>
          <cell r="AY169">
            <v>5.1632693900000302</v>
          </cell>
          <cell r="BB169">
            <v>80.388276970000035</v>
          </cell>
          <cell r="BG169">
            <v>7.7257500000000006</v>
          </cell>
          <cell r="BH169">
            <v>7.7257500000000006</v>
          </cell>
          <cell r="BI169">
            <v>7.7257500000000006</v>
          </cell>
          <cell r="BJ169">
            <v>7.7257500000000006</v>
          </cell>
          <cell r="BK169">
            <v>7.7257500000000006</v>
          </cell>
          <cell r="BL169">
            <v>7.7257500000000006</v>
          </cell>
          <cell r="BM169">
            <v>7.7257500000000006</v>
          </cell>
          <cell r="BN169">
            <v>7.7257500000000006</v>
          </cell>
          <cell r="BP169">
            <v>61.805999999999997</v>
          </cell>
          <cell r="BQ169">
            <v>7.7257500000000006</v>
          </cell>
          <cell r="BR169">
            <v>7.7257500000000006</v>
          </cell>
          <cell r="BS169">
            <v>7.7257500000000006</v>
          </cell>
          <cell r="BT169">
            <v>7.7257500000000006</v>
          </cell>
          <cell r="BU169">
            <v>7.7257500000000006</v>
          </cell>
          <cell r="BV169">
            <v>7.7257500000000006</v>
          </cell>
          <cell r="BW169">
            <v>7.7257500000000006</v>
          </cell>
          <cell r="BX169">
            <v>7.7257500000000006</v>
          </cell>
          <cell r="BY169">
            <v>7.7257500000000006</v>
          </cell>
          <cell r="BZ169">
            <v>7.7257500000000006</v>
          </cell>
          <cell r="CA169">
            <v>7.7257500000000006</v>
          </cell>
          <cell r="CB169">
            <v>7.7257500000000006</v>
          </cell>
          <cell r="CC169">
            <v>92.709000000000017</v>
          </cell>
          <cell r="CD169">
            <v>32.951940319663898</v>
          </cell>
          <cell r="CE169">
            <v>92.709000000000003</v>
          </cell>
          <cell r="CF169">
            <v>92.709000000000003</v>
          </cell>
          <cell r="CG169">
            <v>92.709000000000003</v>
          </cell>
          <cell r="CH169">
            <v>92.709000000000003</v>
          </cell>
          <cell r="CI169">
            <v>92.709000000000003</v>
          </cell>
          <cell r="CJ169">
            <v>92.709000000000003</v>
          </cell>
        </row>
        <row r="170">
          <cell r="A170" t="str">
            <v>MF CMN 01000</v>
          </cell>
          <cell r="C170" t="str">
            <v>Crédito Moneda Nacional</v>
          </cell>
          <cell r="D170">
            <v>767.1</v>
          </cell>
          <cell r="E170">
            <v>347.65672000000018</v>
          </cell>
          <cell r="F170">
            <v>376.13962872361117</v>
          </cell>
          <cell r="G170">
            <v>458.12968999106903</v>
          </cell>
          <cell r="H170">
            <v>599.98677269658253</v>
          </cell>
          <cell r="I170">
            <v>749.00353746967244</v>
          </cell>
          <cell r="J170">
            <v>776.65403471462162</v>
          </cell>
          <cell r="K170">
            <v>864.38506293686157</v>
          </cell>
          <cell r="L170">
            <v>956.58168632132276</v>
          </cell>
          <cell r="M170">
            <v>1295.1906196597831</v>
          </cell>
          <cell r="N170">
            <v>1758.0321093556556</v>
          </cell>
          <cell r="O170">
            <v>173.66874888379954</v>
          </cell>
          <cell r="P170">
            <v>152.82295662380119</v>
          </cell>
          <cell r="Q170">
            <v>164.72776930408429</v>
          </cell>
          <cell r="R170">
            <v>154.08692507424152</v>
          </cell>
          <cell r="S170">
            <v>164.58207218641493</v>
          </cell>
          <cell r="T170">
            <v>159.11111198342704</v>
          </cell>
          <cell r="U170">
            <v>162.26065338445517</v>
          </cell>
          <cell r="V170">
            <v>166.19083088308304</v>
          </cell>
          <cell r="W170">
            <v>179.83331895358242</v>
          </cell>
          <cell r="X170">
            <v>169.75021065771534</v>
          </cell>
          <cell r="Y170">
            <v>168.80693840585201</v>
          </cell>
          <cell r="Z170">
            <v>183.04428981500644</v>
          </cell>
          <cell r="AA170">
            <v>1998.8858261554633</v>
          </cell>
          <cell r="AB170">
            <v>185.36893523828377</v>
          </cell>
          <cell r="AC170">
            <v>170.58598195686395</v>
          </cell>
          <cell r="AD170">
            <v>177.34174858573445</v>
          </cell>
          <cell r="AE170">
            <v>171.9919960435038</v>
          </cell>
          <cell r="AF170">
            <v>178.31042074791105</v>
          </cell>
          <cell r="AG170">
            <v>170.03671929885283</v>
          </cell>
          <cell r="AH170">
            <v>182.30782627942986</v>
          </cell>
          <cell r="AI170">
            <v>179.55207462103257</v>
          </cell>
          <cell r="AJ170">
            <v>177.8571740817269</v>
          </cell>
          <cell r="AK170">
            <v>176.04909132668018</v>
          </cell>
          <cell r="AL170">
            <v>177.53608319301921</v>
          </cell>
          <cell r="AM170">
            <v>190.4218930508911</v>
          </cell>
          <cell r="AN170">
            <v>2137.3599444239298</v>
          </cell>
          <cell r="AO170">
            <v>2158.4859159670254</v>
          </cell>
          <cell r="AP170">
            <v>176.87927413136558</v>
          </cell>
          <cell r="AQ170">
            <v>162.55611017041727</v>
          </cell>
          <cell r="AR170">
            <v>178.60859731317214</v>
          </cell>
          <cell r="AS170">
            <v>169.84338692762117</v>
          </cell>
          <cell r="AT170">
            <v>173.73247292598884</v>
          </cell>
          <cell r="AU170">
            <v>157.39769971832538</v>
          </cell>
          <cell r="AV170">
            <v>155.84355564481592</v>
          </cell>
          <cell r="AW170">
            <v>164.72190685563615</v>
          </cell>
          <cell r="AX170">
            <v>170.07130779851596</v>
          </cell>
          <cell r="AY170">
            <v>156.1042962233181</v>
          </cell>
          <cell r="AZ170">
            <v>0</v>
          </cell>
          <cell r="BA170">
            <v>0</v>
          </cell>
          <cell r="BB170">
            <v>1665.7586077091767</v>
          </cell>
          <cell r="BC170">
            <v>0</v>
          </cell>
          <cell r="BD170">
            <v>0</v>
          </cell>
          <cell r="BE170">
            <v>0</v>
          </cell>
          <cell r="BF170">
            <v>0</v>
          </cell>
          <cell r="BG170">
            <v>195.50539145833335</v>
          </cell>
          <cell r="BH170">
            <v>195.50539145833335</v>
          </cell>
          <cell r="BI170">
            <v>195.50539145833335</v>
          </cell>
          <cell r="BJ170">
            <v>195.50539145833335</v>
          </cell>
          <cell r="BK170">
            <v>195.50539145833335</v>
          </cell>
          <cell r="BL170">
            <v>195.50539145833335</v>
          </cell>
          <cell r="BM170">
            <v>195.50539145833335</v>
          </cell>
          <cell r="BN170">
            <v>195.50539145833335</v>
          </cell>
          <cell r="BO170">
            <v>-98.761716966666668</v>
          </cell>
          <cell r="BP170">
            <v>1464.5346816666665</v>
          </cell>
          <cell r="BQ170">
            <v>195.50539145833335</v>
          </cell>
          <cell r="BR170">
            <v>195.50539145833335</v>
          </cell>
          <cell r="BS170">
            <v>195.50539145833335</v>
          </cell>
          <cell r="BT170">
            <v>195.50539145833335</v>
          </cell>
          <cell r="BU170">
            <v>195.50539145833335</v>
          </cell>
          <cell r="BV170">
            <v>195.50539145833335</v>
          </cell>
          <cell r="BW170">
            <v>195.50539145833335</v>
          </cell>
          <cell r="BX170">
            <v>195.50539145833335</v>
          </cell>
          <cell r="BY170">
            <v>195.50539145833335</v>
          </cell>
          <cell r="BZ170">
            <v>195.50539145833335</v>
          </cell>
          <cell r="CA170">
            <v>195.50539145833335</v>
          </cell>
          <cell r="CB170">
            <v>195.50539145833335</v>
          </cell>
          <cell r="CC170">
            <v>2346.0646975</v>
          </cell>
          <cell r="CD170">
            <v>2253.5409746789437</v>
          </cell>
          <cell r="CE170">
            <v>2346.0646975</v>
          </cell>
          <cell r="CF170">
            <v>2612.4055515666669</v>
          </cell>
          <cell r="CG170">
            <v>2884.9265725813334</v>
          </cell>
          <cell r="CH170">
            <v>3238.8941105002004</v>
          </cell>
          <cell r="CI170">
            <v>3640.2117994480632</v>
          </cell>
          <cell r="CJ170">
            <v>4099.5683413525803</v>
          </cell>
        </row>
        <row r="171">
          <cell r="A171" t="str">
            <v>MF CME 01100</v>
          </cell>
          <cell r="C171" t="str">
            <v>Línea Revolvente CFE</v>
          </cell>
          <cell r="F171">
            <v>0</v>
          </cell>
          <cell r="G171">
            <v>0</v>
          </cell>
          <cell r="H171">
            <v>25.498218219951326</v>
          </cell>
          <cell r="I171">
            <v>0.54321825710560079</v>
          </cell>
          <cell r="J171">
            <v>2.0030534545841623</v>
          </cell>
          <cell r="K171">
            <v>1.941993010587876</v>
          </cell>
          <cell r="L171">
            <v>0.76790705668404824</v>
          </cell>
          <cell r="M171">
            <v>0</v>
          </cell>
          <cell r="N171">
            <v>0</v>
          </cell>
          <cell r="O171">
            <v>0</v>
          </cell>
          <cell r="P171">
            <v>1.5522701520212442E-2</v>
          </cell>
          <cell r="Q171">
            <v>1.5210818537151222E-2</v>
          </cell>
          <cell r="R171">
            <v>1.2917270993433334E-2</v>
          </cell>
          <cell r="S171">
            <v>0</v>
          </cell>
          <cell r="T171">
            <v>0</v>
          </cell>
          <cell r="U171">
            <v>0</v>
          </cell>
          <cell r="V171">
            <v>0</v>
          </cell>
          <cell r="W171">
            <v>0</v>
          </cell>
          <cell r="X171">
            <v>0</v>
          </cell>
          <cell r="Y171">
            <v>0</v>
          </cell>
          <cell r="Z171">
            <v>0</v>
          </cell>
          <cell r="AA171">
            <v>4.3650791050797E-2</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BB171">
            <v>0</v>
          </cell>
          <cell r="BG171">
            <v>0</v>
          </cell>
          <cell r="BH171">
            <v>0</v>
          </cell>
          <cell r="BI171">
            <v>0</v>
          </cell>
          <cell r="BJ171">
            <v>0</v>
          </cell>
          <cell r="BK171">
            <v>0</v>
          </cell>
          <cell r="BL171">
            <v>0</v>
          </cell>
          <cell r="BM171">
            <v>0</v>
          </cell>
          <cell r="BN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row>
        <row r="172">
          <cell r="A172" t="str">
            <v>MF CME 01110</v>
          </cell>
          <cell r="C172" t="str">
            <v>EURUS</v>
          </cell>
          <cell r="L172">
            <v>0</v>
          </cell>
          <cell r="M172">
            <v>0</v>
          </cell>
          <cell r="N172">
            <v>3.180659182673784</v>
          </cell>
          <cell r="O172">
            <v>0.49162877623812495</v>
          </cell>
          <cell r="P172">
            <v>0.45044729019988505</v>
          </cell>
          <cell r="Q172">
            <v>0.48709849540798533</v>
          </cell>
          <cell r="R172">
            <v>0.45784529649034411</v>
          </cell>
          <cell r="S172">
            <v>0.4653196890875313</v>
          </cell>
          <cell r="T172">
            <v>0.45392907446908093</v>
          </cell>
          <cell r="U172">
            <v>0.46387765531169434</v>
          </cell>
          <cell r="V172">
            <v>0.49190149065986577</v>
          </cell>
          <cell r="W172">
            <v>0.52753134487918207</v>
          </cell>
          <cell r="X172">
            <v>0.24147321845998193</v>
          </cell>
          <cell r="Y172">
            <v>0.52485323809486184</v>
          </cell>
          <cell r="Z172">
            <v>0.54438739742352804</v>
          </cell>
          <cell r="AA172">
            <v>5.6002929667220647</v>
          </cell>
          <cell r="AB172">
            <v>0.52500655860390966</v>
          </cell>
          <cell r="AC172">
            <v>0.46782833633958343</v>
          </cell>
          <cell r="AD172">
            <v>0.49823305110856486</v>
          </cell>
          <cell r="AE172">
            <v>0.49313646371125008</v>
          </cell>
          <cell r="AF172">
            <v>0.52691073533676791</v>
          </cell>
          <cell r="AG172">
            <v>0.5168951909780235</v>
          </cell>
          <cell r="AH172">
            <v>0.5121797535933148</v>
          </cell>
          <cell r="AI172">
            <v>0.50495545773998485</v>
          </cell>
          <cell r="AJ172">
            <v>0.47977971269210662</v>
          </cell>
          <cell r="AK172">
            <v>0.4937890409025798</v>
          </cell>
          <cell r="AL172">
            <v>0.47971786031680708</v>
          </cell>
          <cell r="AM172">
            <v>0.48343443542969955</v>
          </cell>
          <cell r="AN172">
            <v>5.9818665967525924</v>
          </cell>
          <cell r="AO172">
            <v>28.094403521501693</v>
          </cell>
          <cell r="AP172">
            <v>0.47675982166416109</v>
          </cell>
          <cell r="AQ172">
            <v>0.4311423106817398</v>
          </cell>
          <cell r="AR172">
            <v>0.46978303299113078</v>
          </cell>
          <cell r="AS172">
            <v>0.44316535975908344</v>
          </cell>
          <cell r="AT172">
            <v>0.45558130690458043</v>
          </cell>
          <cell r="AU172">
            <v>0.4594983640353334</v>
          </cell>
          <cell r="AV172">
            <v>0.46830294857534005</v>
          </cell>
          <cell r="AW172">
            <v>0.47296264056540438</v>
          </cell>
          <cell r="AX172">
            <v>0.46396266898178351</v>
          </cell>
          <cell r="AY172">
            <v>0.47625596115542623</v>
          </cell>
          <cell r="BB172">
            <v>4.6174144153139833</v>
          </cell>
          <cell r="BG172">
            <v>0.47433333333333333</v>
          </cell>
          <cell r="BH172">
            <v>0.47433333333333333</v>
          </cell>
          <cell r="BI172">
            <v>0.47433333333333333</v>
          </cell>
          <cell r="BJ172">
            <v>0.47433333333333333</v>
          </cell>
          <cell r="BK172">
            <v>0.47433333333333333</v>
          </cell>
          <cell r="BL172">
            <v>0.47433333333333333</v>
          </cell>
          <cell r="BM172">
            <v>0.47433333333333333</v>
          </cell>
          <cell r="BN172">
            <v>0.47433333333333333</v>
          </cell>
          <cell r="BP172">
            <v>3.7946666666666671</v>
          </cell>
          <cell r="BQ172">
            <v>0.47433333333333333</v>
          </cell>
          <cell r="BR172">
            <v>0.47433333333333333</v>
          </cell>
          <cell r="BS172">
            <v>0.47433333333333333</v>
          </cell>
          <cell r="BT172">
            <v>0.47433333333333333</v>
          </cell>
          <cell r="BU172">
            <v>0.47433333333333333</v>
          </cell>
          <cell r="BV172">
            <v>0.47433333333333333</v>
          </cell>
          <cell r="BW172">
            <v>0.47433333333333333</v>
          </cell>
          <cell r="BX172">
            <v>0.47433333333333333</v>
          </cell>
          <cell r="BY172">
            <v>0.47433333333333333</v>
          </cell>
          <cell r="BZ172">
            <v>0.47433333333333333</v>
          </cell>
          <cell r="CA172">
            <v>0.47433333333333333</v>
          </cell>
          <cell r="CB172">
            <v>0.47433333333333333</v>
          </cell>
          <cell r="CC172">
            <v>5.6919999999999993</v>
          </cell>
          <cell r="CD172">
            <v>44.307154506758152</v>
          </cell>
          <cell r="CE172">
            <v>5.6920000000000002</v>
          </cell>
          <cell r="CF172">
            <v>5.6920000000000002</v>
          </cell>
          <cell r="CG172">
            <v>5.6920000000000002</v>
          </cell>
          <cell r="CH172">
            <v>5.6920000000000002</v>
          </cell>
          <cell r="CI172">
            <v>5.6920000000000002</v>
          </cell>
          <cell r="CJ172">
            <v>5.6920000000000002</v>
          </cell>
        </row>
        <row r="173">
          <cell r="A173" t="str">
            <v>MF CME 01115</v>
          </cell>
          <cell r="C173" t="str">
            <v>PRENEAL</v>
          </cell>
          <cell r="L173">
            <v>0</v>
          </cell>
          <cell r="M173">
            <v>0</v>
          </cell>
          <cell r="N173">
            <v>1.3860254656215001</v>
          </cell>
          <cell r="O173">
            <v>0.45203689486575005</v>
          </cell>
          <cell r="P173">
            <v>0.40642263203850004</v>
          </cell>
          <cell r="Q173">
            <v>0.44731738185299985</v>
          </cell>
          <cell r="R173">
            <v>5.6367671904000008E-2</v>
          </cell>
          <cell r="S173">
            <v>0</v>
          </cell>
          <cell r="T173">
            <v>0</v>
          </cell>
          <cell r="U173">
            <v>0</v>
          </cell>
          <cell r="V173">
            <v>0</v>
          </cell>
          <cell r="W173">
            <v>0</v>
          </cell>
          <cell r="X173">
            <v>0</v>
          </cell>
          <cell r="Y173">
            <v>0</v>
          </cell>
          <cell r="Z173">
            <v>0</v>
          </cell>
          <cell r="AA173">
            <v>1.36214458066125</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-4.9737991503207007E-14</v>
          </cell>
          <cell r="AP173">
            <v>0</v>
          </cell>
          <cell r="AQ173">
            <v>0</v>
          </cell>
          <cell r="AR173">
            <v>0</v>
          </cell>
          <cell r="AS173">
            <v>0</v>
          </cell>
          <cell r="AT173">
            <v>0</v>
          </cell>
          <cell r="AU173">
            <v>0</v>
          </cell>
          <cell r="AV173">
            <v>0</v>
          </cell>
          <cell r="AW173">
            <v>0</v>
          </cell>
          <cell r="AX173">
            <v>0</v>
          </cell>
          <cell r="AY173">
            <v>0</v>
          </cell>
          <cell r="BB173">
            <v>0</v>
          </cell>
          <cell r="BG173">
            <v>0</v>
          </cell>
          <cell r="BH173">
            <v>0</v>
          </cell>
          <cell r="BI173">
            <v>0</v>
          </cell>
          <cell r="BJ173">
            <v>0</v>
          </cell>
          <cell r="BK173">
            <v>0</v>
          </cell>
          <cell r="BL173">
            <v>0</v>
          </cell>
          <cell r="BM173">
            <v>0</v>
          </cell>
          <cell r="BN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44.307154506758152</v>
          </cell>
          <cell r="CE173">
            <v>0</v>
          </cell>
          <cell r="CF173">
            <v>0</v>
          </cell>
          <cell r="CG173">
            <v>0</v>
          </cell>
          <cell r="CH173">
            <v>0</v>
          </cell>
          <cell r="CI173">
            <v>0</v>
          </cell>
          <cell r="CJ173">
            <v>0</v>
          </cell>
        </row>
        <row r="174">
          <cell r="A174" t="str">
            <v>MF CME 01116</v>
          </cell>
          <cell r="C174" t="str">
            <v>TARAHUMARA</v>
          </cell>
          <cell r="L174">
            <v>0</v>
          </cell>
          <cell r="M174">
            <v>0</v>
          </cell>
          <cell r="N174">
            <v>0</v>
          </cell>
          <cell r="AA174">
            <v>0</v>
          </cell>
          <cell r="AF174">
            <v>7.7309824243350297E-2</v>
          </cell>
          <cell r="AG174">
            <v>0.31018547783570161</v>
          </cell>
          <cell r="AH174">
            <v>0.39087938939846589</v>
          </cell>
          <cell r="AI174">
            <v>0.41424802668309557</v>
          </cell>
          <cell r="AJ174">
            <v>0.42155482592655302</v>
          </cell>
          <cell r="AK174">
            <v>0.50758681214449997</v>
          </cell>
          <cell r="AL174">
            <v>0.53656326673447352</v>
          </cell>
          <cell r="AM174">
            <v>0.60408201590247057</v>
          </cell>
          <cell r="AN174">
            <v>3.2624096388686104</v>
          </cell>
          <cell r="AO174">
            <v>0</v>
          </cell>
          <cell r="AP174">
            <v>0.62986599489907835</v>
          </cell>
          <cell r="AQ174">
            <v>0.59275054284791517</v>
          </cell>
          <cell r="AR174">
            <v>0.64374171091867671</v>
          </cell>
          <cell r="AS174">
            <v>0.60167203422716375</v>
          </cell>
          <cell r="AT174">
            <v>0.64612772214577774</v>
          </cell>
          <cell r="AU174">
            <v>0.69626307658004438</v>
          </cell>
          <cell r="AV174">
            <v>0.73184584926199792</v>
          </cell>
          <cell r="AW174">
            <v>0.74102752429095897</v>
          </cell>
          <cell r="AX174">
            <v>0.72776998792992376</v>
          </cell>
          <cell r="AY174">
            <v>0.75683866181862514</v>
          </cell>
          <cell r="BB174">
            <v>6.7679031049201619</v>
          </cell>
          <cell r="BG174">
            <v>0.59275</v>
          </cell>
          <cell r="BH174">
            <v>0.59275</v>
          </cell>
          <cell r="BI174">
            <v>0.59275</v>
          </cell>
          <cell r="BJ174">
            <v>0.59275</v>
          </cell>
          <cell r="BK174">
            <v>0.59275</v>
          </cell>
          <cell r="BL174">
            <v>0.59275</v>
          </cell>
          <cell r="BM174">
            <v>0.59275</v>
          </cell>
          <cell r="BN174">
            <v>0.59275</v>
          </cell>
          <cell r="BO174">
            <v>0.3</v>
          </cell>
          <cell r="BP174">
            <v>5.0419999999999998</v>
          </cell>
          <cell r="BQ174">
            <v>0.59275</v>
          </cell>
          <cell r="BR174">
            <v>0.59275</v>
          </cell>
          <cell r="BS174">
            <v>0.59275</v>
          </cell>
          <cell r="BT174">
            <v>0.59275</v>
          </cell>
          <cell r="BU174">
            <v>0.59275</v>
          </cell>
          <cell r="BV174">
            <v>0.59275</v>
          </cell>
          <cell r="BW174">
            <v>0.59275</v>
          </cell>
          <cell r="BX174">
            <v>0.59275</v>
          </cell>
          <cell r="BY174">
            <v>0.59275</v>
          </cell>
          <cell r="BZ174">
            <v>0.59275</v>
          </cell>
          <cell r="CA174">
            <v>0.59275</v>
          </cell>
          <cell r="CB174">
            <v>0.59275</v>
          </cell>
          <cell r="CC174">
            <v>7.1129999999999987</v>
          </cell>
          <cell r="CE174">
            <v>7.1130000000000004</v>
          </cell>
          <cell r="CF174">
            <v>7.1130000000000004</v>
          </cell>
          <cell r="CG174">
            <v>7.1130000000000004</v>
          </cell>
          <cell r="CH174">
            <v>7.1130000000000004</v>
          </cell>
          <cell r="CI174">
            <v>7.1130000000000004</v>
          </cell>
          <cell r="CJ174">
            <v>7.1130000000000004</v>
          </cell>
        </row>
        <row r="175">
          <cell r="A175" t="str">
            <v>MF CME 01117</v>
          </cell>
          <cell r="C175" t="str">
            <v>Etileno XXI</v>
          </cell>
          <cell r="AA175">
            <v>0</v>
          </cell>
          <cell r="AN175">
            <v>0</v>
          </cell>
          <cell r="AV175">
            <v>1.0832929266035043</v>
          </cell>
          <cell r="AW175">
            <v>4.2568954984269247</v>
          </cell>
          <cell r="AX175">
            <v>4.1758913445394485</v>
          </cell>
          <cell r="AY175">
            <v>4.2865369973389598</v>
          </cell>
          <cell r="BB175">
            <v>13.802616766908837</v>
          </cell>
          <cell r="BO175">
            <v>12.703960384102283</v>
          </cell>
          <cell r="BP175">
            <v>12.703960384102283</v>
          </cell>
          <cell r="CC175">
            <v>0</v>
          </cell>
        </row>
        <row r="176">
          <cell r="A176" t="str">
            <v>MF CME 01300</v>
          </cell>
          <cell r="C176" t="str">
            <v>Líneas Globales</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BB176">
            <v>0</v>
          </cell>
          <cell r="BG176">
            <v>0</v>
          </cell>
          <cell r="BH176">
            <v>0</v>
          </cell>
          <cell r="BI176">
            <v>0</v>
          </cell>
          <cell r="BJ176">
            <v>0</v>
          </cell>
          <cell r="BK176">
            <v>0</v>
          </cell>
          <cell r="BL176">
            <v>0</v>
          </cell>
          <cell r="BM176">
            <v>0</v>
          </cell>
          <cell r="BN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E176">
            <v>0</v>
          </cell>
          <cell r="CF176">
            <v>0</v>
          </cell>
          <cell r="CG176">
            <v>0</v>
          </cell>
          <cell r="CH176">
            <v>0</v>
          </cell>
          <cell r="CI176">
            <v>0</v>
          </cell>
          <cell r="CJ176">
            <v>0</v>
          </cell>
        </row>
        <row r="177">
          <cell r="A177" t="str">
            <v>MF CME 01200</v>
          </cell>
          <cell r="C177" t="str">
            <v>Resto Sector Público</v>
          </cell>
          <cell r="F177">
            <v>0</v>
          </cell>
          <cell r="G177">
            <v>0</v>
          </cell>
          <cell r="H177">
            <v>29.529510837236781</v>
          </cell>
          <cell r="I177">
            <v>-1.2997018806956926</v>
          </cell>
          <cell r="J177">
            <v>-8.4760493880978727E-2</v>
          </cell>
          <cell r="K177">
            <v>0</v>
          </cell>
          <cell r="L177">
            <v>0</v>
          </cell>
          <cell r="M177">
            <v>0</v>
          </cell>
          <cell r="N177">
            <v>0</v>
          </cell>
          <cell r="O177">
            <v>0</v>
          </cell>
          <cell r="P177">
            <v>0</v>
          </cell>
          <cell r="Q177">
            <v>0</v>
          </cell>
          <cell r="R177">
            <v>0</v>
          </cell>
          <cell r="S177">
            <v>0</v>
          </cell>
          <cell r="T177">
            <v>0</v>
          </cell>
          <cell r="U177">
            <v>1.081561671435332E-2</v>
          </cell>
          <cell r="V177">
            <v>2.0404036129652248E-2</v>
          </cell>
          <cell r="W177">
            <v>2.0986382616750024E-2</v>
          </cell>
          <cell r="X177">
            <v>2.2399797973773755E-2</v>
          </cell>
          <cell r="Y177">
            <v>2.1886255057792514E-2</v>
          </cell>
          <cell r="Z177">
            <v>2.2512937797419225E-2</v>
          </cell>
          <cell r="AA177">
            <v>0.11900502628974108</v>
          </cell>
          <cell r="AB177">
            <v>2.1977018732247E-2</v>
          </cell>
          <cell r="AC177">
            <v>1.9583511753749991E-2</v>
          </cell>
          <cell r="AD177">
            <v>2.0854582645949998E-2</v>
          </cell>
          <cell r="AE177">
            <v>2.0642921736750031E-2</v>
          </cell>
          <cell r="AF177">
            <v>2.2056728455972507E-2</v>
          </cell>
          <cell r="AG177">
            <v>2.1637473110730027E-2</v>
          </cell>
          <cell r="AH177">
            <v>2.1440082708564012E-2</v>
          </cell>
          <cell r="AI177">
            <v>2.1137670324007513E-2</v>
          </cell>
          <cell r="AJ177">
            <v>2.0083801926667505E-2</v>
          </cell>
          <cell r="AK177">
            <v>2.0670238921498496E-2</v>
          </cell>
          <cell r="AL177">
            <v>2.0081212757460012E-2</v>
          </cell>
          <cell r="AM177">
            <v>2.0236790320304246E-2</v>
          </cell>
          <cell r="AN177">
            <v>0.25040203339390132</v>
          </cell>
          <cell r="AO177">
            <v>0</v>
          </cell>
          <cell r="AP177">
            <v>1.9957387883636254E-2</v>
          </cell>
          <cell r="AQ177">
            <v>1.8047817656441992E-2</v>
          </cell>
          <cell r="AR177">
            <v>1.9665336264752267E-2</v>
          </cell>
          <cell r="AS177">
            <v>1.8551108082937515E-2</v>
          </cell>
          <cell r="AT177">
            <v>1.9070845405306486E-2</v>
          </cell>
          <cell r="AU177">
            <v>1.9234815238687517E-2</v>
          </cell>
          <cell r="AV177">
            <v>1.9603379242695007E-2</v>
          </cell>
          <cell r="AW177">
            <v>1.9798436116677753E-2</v>
          </cell>
          <cell r="AX177">
            <v>1.9421693120182507E-2</v>
          </cell>
          <cell r="AY177">
            <v>1.9936296048378765E-2</v>
          </cell>
          <cell r="BB177">
            <v>0.19328711505969604</v>
          </cell>
          <cell r="BG177">
            <v>2.0833333333333332E-2</v>
          </cell>
          <cell r="BH177">
            <v>2.0833333333333332E-2</v>
          </cell>
          <cell r="BI177">
            <v>2.0833333333333332E-2</v>
          </cell>
          <cell r="BJ177">
            <v>2.0833333333333332E-2</v>
          </cell>
          <cell r="BK177">
            <v>2.0833333333333332E-2</v>
          </cell>
          <cell r="BL177">
            <v>2.0833333333333332E-2</v>
          </cell>
          <cell r="BM177">
            <v>2.0833333333333332E-2</v>
          </cell>
          <cell r="BN177">
            <v>2.0833333333333332E-2</v>
          </cell>
          <cell r="BP177">
            <v>0.16666666666666666</v>
          </cell>
          <cell r="BQ177">
            <v>2.0833333333333332E-2</v>
          </cell>
          <cell r="BR177">
            <v>2.0833333333333332E-2</v>
          </cell>
          <cell r="BS177">
            <v>2.0833333333333332E-2</v>
          </cell>
          <cell r="BT177">
            <v>2.0833333333333332E-2</v>
          </cell>
          <cell r="BU177">
            <v>2.0833333333333332E-2</v>
          </cell>
          <cell r="BV177">
            <v>2.0833333333333332E-2</v>
          </cell>
          <cell r="BW177">
            <v>2.0833333333333332E-2</v>
          </cell>
          <cell r="BX177">
            <v>2.0833333333333332E-2</v>
          </cell>
          <cell r="BY177">
            <v>2.0833333333333332E-2</v>
          </cell>
          <cell r="BZ177">
            <v>2.0833333333333332E-2</v>
          </cell>
          <cell r="CA177">
            <v>2.0833333333333332E-2</v>
          </cell>
          <cell r="CB177">
            <v>2.0833333333333332E-2</v>
          </cell>
          <cell r="CC177">
            <v>0.25</v>
          </cell>
          <cell r="CE177">
            <v>0.25</v>
          </cell>
          <cell r="CF177">
            <v>0.25</v>
          </cell>
          <cell r="CG177">
            <v>0.25</v>
          </cell>
          <cell r="CH177">
            <v>0.25</v>
          </cell>
          <cell r="CI177">
            <v>0.25</v>
          </cell>
          <cell r="CJ177">
            <v>0.25</v>
          </cell>
        </row>
        <row r="178">
          <cell r="A178" t="str">
            <v>MF CME 01400</v>
          </cell>
          <cell r="C178" t="str">
            <v>Cadenas y liquidez electrónica M.E.</v>
          </cell>
          <cell r="E178">
            <v>197.54026999999996</v>
          </cell>
          <cell r="F178">
            <v>123.87090188750001</v>
          </cell>
          <cell r="G178">
            <v>47.257407673809496</v>
          </cell>
          <cell r="H178">
            <v>30.225360269577678</v>
          </cell>
          <cell r="I178">
            <v>0.16776217482607714</v>
          </cell>
          <cell r="J178">
            <v>0.80123370234112623</v>
          </cell>
          <cell r="K178">
            <v>1.0619471212394087</v>
          </cell>
          <cell r="L178">
            <v>4.3361095887342573</v>
          </cell>
          <cell r="M178">
            <v>3.0494634192082595</v>
          </cell>
          <cell r="N178">
            <v>3.5542813081289668</v>
          </cell>
          <cell r="O178">
            <v>-1.5873921202773644E-3</v>
          </cell>
          <cell r="P178">
            <v>2.1746698017236721E-2</v>
          </cell>
          <cell r="Q178">
            <v>-1.2821942701277012E-2</v>
          </cell>
          <cell r="R178">
            <v>0.99740720021240814</v>
          </cell>
          <cell r="S178">
            <v>1.1761500710971262</v>
          </cell>
          <cell r="T178">
            <v>1.5594574262036436</v>
          </cell>
          <cell r="U178">
            <v>1.5997270195216882</v>
          </cell>
          <cell r="V178">
            <v>1.6358928023998973</v>
          </cell>
          <cell r="W178">
            <v>1.7289079487437107</v>
          </cell>
          <cell r="X178">
            <v>1.8953186143411374</v>
          </cell>
          <cell r="Y178">
            <v>1.8084075458278965</v>
          </cell>
          <cell r="Z178">
            <v>2.1959257068813938</v>
          </cell>
          <cell r="AA178">
            <v>14.604531698424584</v>
          </cell>
          <cell r="AB178">
            <v>1.7254268879402992</v>
          </cell>
          <cell r="AC178">
            <v>1.434956190097231</v>
          </cell>
          <cell r="AD178">
            <v>1.6720293213055459</v>
          </cell>
          <cell r="AE178">
            <v>1.6878829355316458</v>
          </cell>
          <cell r="AF178">
            <v>1.8409805408153292</v>
          </cell>
          <cell r="AG178">
            <v>1.8874942058597872</v>
          </cell>
          <cell r="AH178">
            <v>1.9670609387502798</v>
          </cell>
          <cell r="AI178">
            <v>1.8320427572231537</v>
          </cell>
          <cell r="AJ178">
            <v>1.6681216055997445</v>
          </cell>
          <cell r="AK178">
            <v>1.7543983585050398</v>
          </cell>
          <cell r="AL178">
            <v>1.8421298285463668</v>
          </cell>
          <cell r="AM178">
            <v>2.1200355801028272</v>
          </cell>
          <cell r="AN178">
            <v>21.432559150277246</v>
          </cell>
          <cell r="AO178">
            <v>26.351108482576681</v>
          </cell>
          <cell r="AP178">
            <v>1.5044686580797964</v>
          </cell>
          <cell r="AQ178">
            <v>1.5573755095261768</v>
          </cell>
          <cell r="AR178">
            <v>1.8264901762475922</v>
          </cell>
          <cell r="AS178">
            <v>1.5883011271520735</v>
          </cell>
          <cell r="AT178">
            <v>1.6594684038637857</v>
          </cell>
          <cell r="AU178">
            <v>1.8070121548259765</v>
          </cell>
          <cell r="AV178">
            <v>1.5877577570497918</v>
          </cell>
          <cell r="AW178">
            <v>1.5094750595743152</v>
          </cell>
          <cell r="AX178">
            <v>1.2546722277898383</v>
          </cell>
          <cell r="AY178">
            <v>1.4011808237510903</v>
          </cell>
          <cell r="BB178">
            <v>15.696201897860437</v>
          </cell>
          <cell r="BG178">
            <v>1.8932483333333334</v>
          </cell>
          <cell r="BH178">
            <v>1.8932483333333334</v>
          </cell>
          <cell r="BI178">
            <v>1.8932483333333334</v>
          </cell>
          <cell r="BJ178">
            <v>1.8932483333333334</v>
          </cell>
          <cell r="BK178">
            <v>1.8932483333333334</v>
          </cell>
          <cell r="BL178">
            <v>1.8932483333333334</v>
          </cell>
          <cell r="BM178">
            <v>1.8932483333333334</v>
          </cell>
          <cell r="BN178">
            <v>1.8932483333333334</v>
          </cell>
          <cell r="BO178">
            <v>-1.3</v>
          </cell>
          <cell r="BP178">
            <v>13.845986666666668</v>
          </cell>
          <cell r="BQ178">
            <v>1.8932483333333334</v>
          </cell>
          <cell r="BR178">
            <v>1.8932483333333334</v>
          </cell>
          <cell r="BS178">
            <v>1.8932483333333334</v>
          </cell>
          <cell r="BT178">
            <v>1.8932483333333334</v>
          </cell>
          <cell r="BU178">
            <v>1.8932483333333334</v>
          </cell>
          <cell r="BV178">
            <v>1.8932483333333334</v>
          </cell>
          <cell r="BW178">
            <v>1.8932483333333334</v>
          </cell>
          <cell r="BX178">
            <v>1.8932483333333334</v>
          </cell>
          <cell r="BY178">
            <v>1.8932483333333334</v>
          </cell>
          <cell r="BZ178">
            <v>1.8932483333333334</v>
          </cell>
          <cell r="CA178">
            <v>1.8932483333333334</v>
          </cell>
          <cell r="CB178">
            <v>1.8932483333333334</v>
          </cell>
          <cell r="CC178">
            <v>22.718979999999998</v>
          </cell>
          <cell r="CD178">
            <v>3.7445652420460052</v>
          </cell>
          <cell r="CE178">
            <v>22.718980000000002</v>
          </cell>
          <cell r="CF178">
            <v>23.854929000000002</v>
          </cell>
          <cell r="CG178">
            <v>25.047675450000003</v>
          </cell>
          <cell r="CH178">
            <v>26.300059222500003</v>
          </cell>
          <cell r="CI178">
            <v>27.615062183625003</v>
          </cell>
          <cell r="CJ178">
            <v>28.995815292806256</v>
          </cell>
        </row>
        <row r="179">
          <cell r="A179" t="str">
            <v>MF CME 01500</v>
          </cell>
          <cell r="C179" t="str">
            <v>Tasa Fija M.E.</v>
          </cell>
          <cell r="F179">
            <v>0</v>
          </cell>
          <cell r="G179">
            <v>0</v>
          </cell>
          <cell r="H179">
            <v>0</v>
          </cell>
          <cell r="I179">
            <v>0.21259391456617144</v>
          </cell>
          <cell r="J179">
            <v>1.1825508201446219E-2</v>
          </cell>
          <cell r="K179">
            <v>3.269317941983696E-2</v>
          </cell>
          <cell r="L179">
            <v>4.8867695629750928E-2</v>
          </cell>
          <cell r="M179">
            <v>0.30084098365613382</v>
          </cell>
          <cell r="N179">
            <v>5.6352046332551101E-2</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BB179">
            <v>0</v>
          </cell>
          <cell r="BG179">
            <v>0</v>
          </cell>
          <cell r="BH179">
            <v>0</v>
          </cell>
          <cell r="BI179">
            <v>0</v>
          </cell>
          <cell r="BJ179">
            <v>0</v>
          </cell>
          <cell r="BK179">
            <v>0</v>
          </cell>
          <cell r="BL179">
            <v>0</v>
          </cell>
          <cell r="BM179">
            <v>0</v>
          </cell>
          <cell r="BN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row>
        <row r="180">
          <cell r="A180" t="str">
            <v>MF CME 01600</v>
          </cell>
          <cell r="C180" t="str">
            <v>Resto de Cartera M.E.</v>
          </cell>
          <cell r="F180">
            <v>0</v>
          </cell>
          <cell r="G180">
            <v>0</v>
          </cell>
          <cell r="H180">
            <v>0</v>
          </cell>
          <cell r="I180">
            <v>23.420442883166253</v>
          </cell>
          <cell r="J180">
            <v>7.6604009964919246</v>
          </cell>
          <cell r="K180">
            <v>5.9948744479128644</v>
          </cell>
          <cell r="L180">
            <v>24.805934559505332</v>
          </cell>
          <cell r="M180">
            <v>25.11769696952895</v>
          </cell>
          <cell r="N180">
            <v>1.1972338334595998</v>
          </cell>
          <cell r="O180">
            <v>-0.23826038754263484</v>
          </cell>
          <cell r="P180">
            <v>-0.51737600705519404</v>
          </cell>
          <cell r="Q180">
            <v>-1.2196648157845775</v>
          </cell>
          <cell r="R180">
            <v>1.5333982385311398</v>
          </cell>
          <cell r="S180">
            <v>1.5190470744226456</v>
          </cell>
          <cell r="T180">
            <v>1.3126466435212212</v>
          </cell>
          <cell r="U180">
            <v>1.4802860549689751</v>
          </cell>
          <cell r="V180">
            <v>1.8274714548428812</v>
          </cell>
          <cell r="W180">
            <v>2.4400573685333389</v>
          </cell>
          <cell r="X180">
            <v>3.8685860214771011</v>
          </cell>
          <cell r="Y180">
            <v>3.762204900896307</v>
          </cell>
          <cell r="Z180">
            <v>4.4255766751121817</v>
          </cell>
          <cell r="AA180">
            <v>20.193973221923386</v>
          </cell>
          <cell r="AB180">
            <v>4.3604171800165155</v>
          </cell>
          <cell r="AC180">
            <v>5.536785152727667</v>
          </cell>
          <cell r="AD180">
            <v>5.9350955994539882</v>
          </cell>
          <cell r="AE180">
            <v>6.108733120258683</v>
          </cell>
          <cell r="AF180">
            <v>7.5155847381530547</v>
          </cell>
          <cell r="AG180">
            <v>6.9769004504621597</v>
          </cell>
          <cell r="AH180">
            <v>7.2803879214356497</v>
          </cell>
          <cell r="AI180">
            <v>7.2825129185485604</v>
          </cell>
          <cell r="AJ180">
            <v>6.7750241967559814</v>
          </cell>
          <cell r="AK180">
            <v>6.7681426054733524</v>
          </cell>
          <cell r="AL180">
            <v>6.1225765085007922</v>
          </cell>
          <cell r="AM180">
            <v>6.4827984045270339</v>
          </cell>
          <cell r="AN180">
            <v>77.144958796313446</v>
          </cell>
          <cell r="AO180">
            <v>1.7258260798395921</v>
          </cell>
          <cell r="AP180">
            <v>6.2872892774086475</v>
          </cell>
          <cell r="AQ180">
            <v>5.9193144460614935</v>
          </cell>
          <cell r="AR180">
            <v>6.2633307894096211</v>
          </cell>
          <cell r="AS180">
            <v>5.9635029437956355</v>
          </cell>
          <cell r="AT180">
            <v>6.0214788344133581</v>
          </cell>
          <cell r="AU180">
            <v>6.9641005743647062</v>
          </cell>
          <cell r="AV180">
            <v>5.7232433049161333</v>
          </cell>
          <cell r="AW180">
            <v>7.5300827368762882</v>
          </cell>
          <cell r="AX180">
            <v>6.9355617487028045</v>
          </cell>
          <cell r="AY180">
            <v>6.9176706677785536</v>
          </cell>
          <cell r="BB180">
            <v>64.525575323727239</v>
          </cell>
          <cell r="BG180">
            <v>7.1037687499999995</v>
          </cell>
          <cell r="BH180">
            <v>7.1037687499999995</v>
          </cell>
          <cell r="BI180">
            <v>7.1037687499999995</v>
          </cell>
          <cell r="BJ180">
            <v>7.1037687499999995</v>
          </cell>
          <cell r="BK180">
            <v>7.1037687499999995</v>
          </cell>
          <cell r="BL180">
            <v>7.1037687499999995</v>
          </cell>
          <cell r="BM180">
            <v>7.1037687499999995</v>
          </cell>
          <cell r="BN180">
            <v>7.1037687499999995</v>
          </cell>
          <cell r="BO180">
            <v>-2.6</v>
          </cell>
          <cell r="BP180">
            <v>54.230149999999995</v>
          </cell>
          <cell r="BQ180">
            <v>7.1037687499999995</v>
          </cell>
          <cell r="BR180">
            <v>7.1037687499999995</v>
          </cell>
          <cell r="BS180">
            <v>7.1037687499999995</v>
          </cell>
          <cell r="BT180">
            <v>7.1037687499999995</v>
          </cell>
          <cell r="BU180">
            <v>7.1037687499999995</v>
          </cell>
          <cell r="BV180">
            <v>7.1037687499999995</v>
          </cell>
          <cell r="BW180">
            <v>7.1037687499999995</v>
          </cell>
          <cell r="BX180">
            <v>7.1037687499999995</v>
          </cell>
          <cell r="BY180">
            <v>7.1037687499999995</v>
          </cell>
          <cell r="BZ180">
            <v>7.1037687499999995</v>
          </cell>
          <cell r="CA180">
            <v>7.1037687499999995</v>
          </cell>
          <cell r="CB180">
            <v>7.1037687499999995</v>
          </cell>
          <cell r="CC180">
            <v>85.245224999999991</v>
          </cell>
          <cell r="CD180">
            <v>1.7258260798395921</v>
          </cell>
          <cell r="CE180">
            <v>85.245224999999991</v>
          </cell>
          <cell r="CF180">
            <v>95.474651999999992</v>
          </cell>
          <cell r="CG180">
            <v>106.93161024</v>
          </cell>
          <cell r="CH180">
            <v>122.97135177599999</v>
          </cell>
          <cell r="CI180">
            <v>141.41705454239997</v>
          </cell>
          <cell r="CJ180">
            <v>162.62961272375995</v>
          </cell>
        </row>
        <row r="181">
          <cell r="A181" t="str">
            <v>MF CME 01650</v>
          </cell>
          <cell r="C181" t="str">
            <v>Comisiones Credito 1°, 2° piso ME y gtias y avales</v>
          </cell>
          <cell r="E181">
            <v>0</v>
          </cell>
          <cell r="F181">
            <v>0</v>
          </cell>
          <cell r="G181">
            <v>0</v>
          </cell>
          <cell r="H181">
            <v>0</v>
          </cell>
          <cell r="I181">
            <v>0</v>
          </cell>
          <cell r="J181">
            <v>10.457802790000004</v>
          </cell>
          <cell r="K181">
            <v>8.8731211100000014</v>
          </cell>
          <cell r="L181">
            <v>7.7937973500000108</v>
          </cell>
          <cell r="M181">
            <v>8.8968782699999949</v>
          </cell>
          <cell r="N181">
            <v>13.880132020000017</v>
          </cell>
          <cell r="O181">
            <v>0.41120664999999579</v>
          </cell>
          <cell r="P181">
            <v>0.30656258000000181</v>
          </cell>
          <cell r="Q181">
            <v>0.41376887999999457</v>
          </cell>
          <cell r="R181">
            <v>0.31628571000000316</v>
          </cell>
          <cell r="S181">
            <v>0.12471173999999954</v>
          </cell>
          <cell r="T181">
            <v>0.51298348000000049</v>
          </cell>
          <cell r="U181">
            <v>-0.71575803000000005</v>
          </cell>
          <cell r="V181">
            <v>0.30914181999999801</v>
          </cell>
          <cell r="W181">
            <v>0.71328352000000539</v>
          </cell>
          <cell r="X181">
            <v>1.36304632</v>
          </cell>
          <cell r="Y181">
            <v>1.4520093400000109</v>
          </cell>
          <cell r="Z181">
            <v>0.2615257000000013</v>
          </cell>
          <cell r="AA181">
            <v>5.4687677100000105</v>
          </cell>
          <cell r="AB181">
            <v>1.3478877400000002</v>
          </cell>
          <cell r="AC181">
            <v>-0.43751976999999997</v>
          </cell>
          <cell r="AD181">
            <v>0.34242001999999694</v>
          </cell>
          <cell r="AE181">
            <v>0.63354281999998663</v>
          </cell>
          <cell r="AF181">
            <v>0.39588324000000591</v>
          </cell>
          <cell r="AG181">
            <v>0.57413196999999538</v>
          </cell>
          <cell r="AH181">
            <v>-1.1017579549999903</v>
          </cell>
          <cell r="AI181">
            <v>0.38762961499998205</v>
          </cell>
          <cell r="AJ181">
            <v>-0.3258943100000124</v>
          </cell>
          <cell r="AK181">
            <v>-1.6536899600000003</v>
          </cell>
          <cell r="AL181">
            <v>0.37276876500001677</v>
          </cell>
          <cell r="AM181">
            <v>-1.0708927350000257</v>
          </cell>
          <cell r="AN181">
            <v>-0.53549056000004491</v>
          </cell>
          <cell r="AO181">
            <v>3.6208110655000003</v>
          </cell>
          <cell r="AP181">
            <v>0.41699201499999772</v>
          </cell>
          <cell r="AQ181">
            <v>0.42653247000000216</v>
          </cell>
          <cell r="AR181">
            <v>-1.9093720949999993</v>
          </cell>
          <cell r="AS181">
            <v>1.8426864749999976</v>
          </cell>
          <cell r="AT181">
            <v>0.39249552500001667</v>
          </cell>
          <cell r="AU181">
            <v>-1.7436427449999914</v>
          </cell>
          <cell r="AV181">
            <v>-0.18691678500004039</v>
          </cell>
          <cell r="AW181">
            <v>0.20954706500002562</v>
          </cell>
          <cell r="AX181">
            <v>-1.9997564750000072</v>
          </cell>
          <cell r="AY181">
            <v>0.34588605000000194</v>
          </cell>
          <cell r="BB181">
            <v>-2.2055484999999964</v>
          </cell>
          <cell r="BG181">
            <v>0.5</v>
          </cell>
          <cell r="BH181">
            <v>0.5</v>
          </cell>
          <cell r="BI181">
            <v>0.5</v>
          </cell>
          <cell r="BJ181">
            <v>0.5</v>
          </cell>
          <cell r="BK181">
            <v>0.5</v>
          </cell>
          <cell r="BL181">
            <v>0.5</v>
          </cell>
          <cell r="BM181">
            <v>0.5</v>
          </cell>
          <cell r="BN181">
            <v>0.5</v>
          </cell>
          <cell r="BP181">
            <v>4</v>
          </cell>
          <cell r="BQ181">
            <v>0.5</v>
          </cell>
          <cell r="BR181">
            <v>0.5</v>
          </cell>
          <cell r="BS181">
            <v>0.5</v>
          </cell>
          <cell r="BT181">
            <v>0.5</v>
          </cell>
          <cell r="BU181">
            <v>0.5</v>
          </cell>
          <cell r="BV181">
            <v>0.5</v>
          </cell>
          <cell r="BW181">
            <v>0.5</v>
          </cell>
          <cell r="BX181">
            <v>0.5</v>
          </cell>
          <cell r="BY181">
            <v>0.5</v>
          </cell>
          <cell r="BZ181">
            <v>0.5</v>
          </cell>
          <cell r="CA181">
            <v>0.5</v>
          </cell>
          <cell r="CB181">
            <v>0.5</v>
          </cell>
          <cell r="CC181">
            <v>6</v>
          </cell>
          <cell r="CD181">
            <v>5.6958886799999995</v>
          </cell>
          <cell r="CE181">
            <v>6</v>
          </cell>
          <cell r="CF181">
            <v>6</v>
          </cell>
          <cell r="CG181">
            <v>6</v>
          </cell>
          <cell r="CH181">
            <v>6</v>
          </cell>
          <cell r="CI181">
            <v>6</v>
          </cell>
          <cell r="CJ181">
            <v>6</v>
          </cell>
        </row>
        <row r="182">
          <cell r="A182" t="str">
            <v>MF CME 01000</v>
          </cell>
          <cell r="C182" t="str">
            <v>Crédito Moneda Extranjera</v>
          </cell>
          <cell r="D182">
            <v>0</v>
          </cell>
          <cell r="E182">
            <v>197.54026999999996</v>
          </cell>
          <cell r="F182">
            <v>123.87090188750001</v>
          </cell>
          <cell r="G182">
            <v>47.257407673809496</v>
          </cell>
          <cell r="H182">
            <v>85.253089326765789</v>
          </cell>
          <cell r="I182">
            <v>23.044315348968411</v>
          </cell>
          <cell r="J182">
            <v>20.849555957737685</v>
          </cell>
          <cell r="K182">
            <v>17.904628869159986</v>
          </cell>
          <cell r="L182">
            <v>37.752616250553402</v>
          </cell>
          <cell r="M182">
            <v>37.364879642393333</v>
          </cell>
          <cell r="N182">
            <v>23.254683856216417</v>
          </cell>
          <cell r="O182">
            <v>1.1150245414409585</v>
          </cell>
          <cell r="P182">
            <v>0.68332589472064198</v>
          </cell>
          <cell r="Q182">
            <v>0.13090881731227644</v>
          </cell>
          <cell r="R182">
            <v>3.3742213881313283</v>
          </cell>
          <cell r="S182">
            <v>3.2852285746073027</v>
          </cell>
          <cell r="T182">
            <v>3.8390166241939458</v>
          </cell>
          <cell r="U182">
            <v>2.8389483165167109</v>
          </cell>
          <cell r="V182">
            <v>4.2848116040322939</v>
          </cell>
          <cell r="W182">
            <v>5.4307665647729868</v>
          </cell>
          <cell r="X182">
            <v>7.3908239722519937</v>
          </cell>
          <cell r="Y182">
            <v>7.569361279876869</v>
          </cell>
          <cell r="Z182">
            <v>7.4499284172145241</v>
          </cell>
          <cell r="AA182">
            <v>47.392365995071827</v>
          </cell>
          <cell r="AB182">
            <v>7.9807153852929718</v>
          </cell>
          <cell r="AC182">
            <v>7.0216334209182314</v>
          </cell>
          <cell r="AD182">
            <v>8.4686325745140465</v>
          </cell>
          <cell r="AE182">
            <v>8.9439382612383156</v>
          </cell>
          <cell r="AF182">
            <v>10.37872580700448</v>
          </cell>
          <cell r="AG182">
            <v>10.287244768246399</v>
          </cell>
          <cell r="AH182">
            <v>9.0701901308862851</v>
          </cell>
          <cell r="AI182">
            <v>10.442526445518784</v>
          </cell>
          <cell r="AJ182">
            <v>9.0386698329010393</v>
          </cell>
          <cell r="AK182">
            <v>7.8908970959469693</v>
          </cell>
          <cell r="AL182">
            <v>9.3738374418559154</v>
          </cell>
          <cell r="AM182">
            <v>8.6396944912823095</v>
          </cell>
          <cell r="AN182">
            <v>107.53670565560576</v>
          </cell>
          <cell r="AO182">
            <v>59.792149149417916</v>
          </cell>
          <cell r="AP182">
            <v>9.3353331549353182</v>
          </cell>
          <cell r="AQ182">
            <v>8.9451630967737685</v>
          </cell>
          <cell r="AR182">
            <v>7.3136389508317743</v>
          </cell>
          <cell r="AS182">
            <v>10.457879048016892</v>
          </cell>
          <cell r="AT182">
            <v>9.1942226377328264</v>
          </cell>
          <cell r="AU182">
            <v>8.2024662400447568</v>
          </cell>
          <cell r="AV182">
            <v>9.4271293806494221</v>
          </cell>
          <cell r="AW182">
            <v>14.739788960850595</v>
          </cell>
          <cell r="AX182">
            <v>11.577523196063975</v>
          </cell>
          <cell r="AY182">
            <v>14.204305457891037</v>
          </cell>
          <cell r="AZ182">
            <v>0</v>
          </cell>
          <cell r="BA182">
            <v>0</v>
          </cell>
          <cell r="BB182">
            <v>103.39745012379036</v>
          </cell>
          <cell r="BC182">
            <v>0</v>
          </cell>
          <cell r="BD182">
            <v>0</v>
          </cell>
          <cell r="BE182">
            <v>0</v>
          </cell>
          <cell r="BF182">
            <v>0</v>
          </cell>
          <cell r="BG182">
            <v>10.584933749999999</v>
          </cell>
          <cell r="BH182">
            <v>10.584933749999999</v>
          </cell>
          <cell r="BI182">
            <v>10.584933749999999</v>
          </cell>
          <cell r="BJ182">
            <v>10.584933749999999</v>
          </cell>
          <cell r="BK182">
            <v>10.584933749999999</v>
          </cell>
          <cell r="BL182">
            <v>10.584933749999999</v>
          </cell>
          <cell r="BM182">
            <v>10.584933749999999</v>
          </cell>
          <cell r="BN182">
            <v>10.584933749999999</v>
          </cell>
          <cell r="BO182">
            <v>9.1039603841022831</v>
          </cell>
          <cell r="BP182">
            <v>93.783430384102275</v>
          </cell>
          <cell r="BQ182">
            <v>10.584933749999999</v>
          </cell>
          <cell r="BR182">
            <v>10.584933749999999</v>
          </cell>
          <cell r="BS182">
            <v>10.584933749999999</v>
          </cell>
          <cell r="BT182">
            <v>10.584933749999999</v>
          </cell>
          <cell r="BU182">
            <v>10.584933749999999</v>
          </cell>
          <cell r="BV182">
            <v>10.584933749999999</v>
          </cell>
          <cell r="BW182">
            <v>10.584933749999999</v>
          </cell>
          <cell r="BX182">
            <v>10.584933749999999</v>
          </cell>
          <cell r="BY182">
            <v>10.584933749999999</v>
          </cell>
          <cell r="BZ182">
            <v>10.584933749999999</v>
          </cell>
          <cell r="CA182">
            <v>10.584933749999999</v>
          </cell>
          <cell r="CB182">
            <v>10.584933749999999</v>
          </cell>
          <cell r="CC182">
            <v>127.01920499999999</v>
          </cell>
          <cell r="CD182">
            <v>99.780589015401901</v>
          </cell>
          <cell r="CE182">
            <v>127.019205</v>
          </cell>
          <cell r="CF182">
            <v>138.384581</v>
          </cell>
          <cell r="CG182">
            <v>151.03428568999999</v>
          </cell>
          <cell r="CH182">
            <v>168.32641099849999</v>
          </cell>
          <cell r="CI182">
            <v>188.08711672602499</v>
          </cell>
          <cell r="CJ182">
            <v>210.6804280165662</v>
          </cell>
        </row>
        <row r="183">
          <cell r="A183" t="str">
            <v>MF CCR 01000</v>
          </cell>
          <cell r="C183" t="str">
            <v>Cartera de Crédito</v>
          </cell>
          <cell r="D183">
            <v>767.1</v>
          </cell>
          <cell r="E183">
            <v>1123.6569900000002</v>
          </cell>
          <cell r="F183">
            <v>994.3641283791668</v>
          </cell>
          <cell r="G183">
            <v>894.30375154620174</v>
          </cell>
          <cell r="H183">
            <v>835.59133367896413</v>
          </cell>
          <cell r="I183">
            <v>1027.3332262990275</v>
          </cell>
          <cell r="J183">
            <v>1013.3719369269787</v>
          </cell>
          <cell r="K183">
            <v>985.55671988776203</v>
          </cell>
          <cell r="L183">
            <v>1018.0622263081449</v>
          </cell>
          <cell r="M183">
            <v>1448.5492115157406</v>
          </cell>
          <cell r="N183">
            <v>1938.7543156070446</v>
          </cell>
          <cell r="O183">
            <v>187.43008338591747</v>
          </cell>
          <cell r="P183">
            <v>165.45622186938314</v>
          </cell>
          <cell r="Q183">
            <v>177.18275286657118</v>
          </cell>
          <cell r="R183">
            <v>168.48249957874333</v>
          </cell>
          <cell r="S183">
            <v>178.94816401892371</v>
          </cell>
          <cell r="T183">
            <v>173.64630795344874</v>
          </cell>
          <cell r="U183">
            <v>175.37760029495561</v>
          </cell>
          <cell r="V183">
            <v>181.17582372607751</v>
          </cell>
          <cell r="W183">
            <v>195.75127441950585</v>
          </cell>
          <cell r="X183">
            <v>190.36530501709265</v>
          </cell>
          <cell r="Y183">
            <v>189.60573678720411</v>
          </cell>
          <cell r="Z183">
            <v>202.73589908403571</v>
          </cell>
          <cell r="AA183">
            <v>2186.1576690018592</v>
          </cell>
          <cell r="AB183">
            <v>204.58941410469271</v>
          </cell>
          <cell r="AC183">
            <v>188.08315809504251</v>
          </cell>
          <cell r="AD183">
            <v>196.71274602783305</v>
          </cell>
          <cell r="AE183">
            <v>192.01988085344993</v>
          </cell>
          <cell r="AF183">
            <v>199.07750818875999</v>
          </cell>
          <cell r="AG183">
            <v>190.83682660356135</v>
          </cell>
          <cell r="AH183">
            <v>202.71040208896451</v>
          </cell>
          <cell r="AI183">
            <v>200.69221223093004</v>
          </cell>
          <cell r="AJ183">
            <v>197.10930378556594</v>
          </cell>
          <cell r="AK183">
            <v>192.26288444098037</v>
          </cell>
          <cell r="AL183">
            <v>194.68498077929735</v>
          </cell>
          <cell r="AM183">
            <v>208.02424474099936</v>
          </cell>
          <cell r="AN183">
            <v>2366.8035619400771</v>
          </cell>
          <cell r="AO183">
            <v>2319.4028880365472</v>
          </cell>
          <cell r="AP183">
            <v>195.97574187334499</v>
          </cell>
          <cell r="AQ183">
            <v>180.19079482469667</v>
          </cell>
          <cell r="AR183">
            <v>196.12757631358167</v>
          </cell>
          <cell r="AS183">
            <v>191.1207776902497</v>
          </cell>
          <cell r="AT183">
            <v>193.66613645742837</v>
          </cell>
          <cell r="AU183">
            <v>175.47938019979966</v>
          </cell>
          <cell r="AV183">
            <v>175.18390203290403</v>
          </cell>
          <cell r="AW183">
            <v>189.04631392918574</v>
          </cell>
          <cell r="AX183">
            <v>192.18261494202494</v>
          </cell>
          <cell r="AY183">
            <v>180.88487973633741</v>
          </cell>
          <cell r="AZ183">
            <v>0</v>
          </cell>
          <cell r="BA183">
            <v>0</v>
          </cell>
          <cell r="BB183">
            <v>1869.8581179995533</v>
          </cell>
          <cell r="BC183">
            <v>0</v>
          </cell>
          <cell r="BD183">
            <v>0</v>
          </cell>
          <cell r="BE183">
            <v>0</v>
          </cell>
          <cell r="BF183">
            <v>0</v>
          </cell>
          <cell r="BG183">
            <v>216.65302682123658</v>
          </cell>
          <cell r="BH183">
            <v>216.65302682123658</v>
          </cell>
          <cell r="BI183">
            <v>216.65302682123658</v>
          </cell>
          <cell r="BJ183">
            <v>216.65302682123658</v>
          </cell>
          <cell r="BK183">
            <v>216.65302682123658</v>
          </cell>
          <cell r="BL183">
            <v>216.65302682123658</v>
          </cell>
          <cell r="BM183">
            <v>216.65302682123658</v>
          </cell>
          <cell r="BN183">
            <v>216.65302682123658</v>
          </cell>
          <cell r="BO183">
            <v>-89.657756582564389</v>
          </cell>
          <cell r="BP183">
            <v>1642.8197249539946</v>
          </cell>
          <cell r="BQ183">
            <v>216.65302682123658</v>
          </cell>
          <cell r="BR183">
            <v>216.65302682123658</v>
          </cell>
          <cell r="BS183">
            <v>216.65302682123658</v>
          </cell>
          <cell r="BT183">
            <v>216.65302682123658</v>
          </cell>
          <cell r="BU183">
            <v>216.65302682123658</v>
          </cell>
          <cell r="BV183">
            <v>216.65302682123658</v>
          </cell>
          <cell r="BW183">
            <v>216.65302682123658</v>
          </cell>
          <cell r="BX183">
            <v>216.65302682123658</v>
          </cell>
          <cell r="BY183">
            <v>216.65302682123658</v>
          </cell>
          <cell r="BZ183">
            <v>216.65302682123658</v>
          </cell>
          <cell r="CA183">
            <v>216.65302682123658</v>
          </cell>
          <cell r="CB183">
            <v>216.65302682123658</v>
          </cell>
          <cell r="CC183">
            <v>2599.8363218548388</v>
          </cell>
          <cell r="CD183">
            <v>2479.7826222661961</v>
          </cell>
          <cell r="CE183">
            <v>2599.8363218548388</v>
          </cell>
          <cell r="CF183">
            <v>2877.5425519215055</v>
          </cell>
          <cell r="CG183">
            <v>3162.7132776261724</v>
          </cell>
          <cell r="CH183">
            <v>3533.9729408535391</v>
          </cell>
          <cell r="CI183">
            <v>3955.0513355289272</v>
          </cell>
          <cell r="CJ183">
            <v>4437.0011887239843</v>
          </cell>
        </row>
        <row r="184">
          <cell r="A184" t="str">
            <v>MF AFI 01100</v>
          </cell>
          <cell r="C184" t="str">
            <v>Agente Financiero (comisiones)</v>
          </cell>
          <cell r="D184">
            <v>181.5</v>
          </cell>
          <cell r="E184">
            <v>119.8</v>
          </cell>
          <cell r="F184">
            <v>125.5</v>
          </cell>
          <cell r="G184">
            <v>150.97121634999999</v>
          </cell>
          <cell r="H184">
            <v>175.26061585999997</v>
          </cell>
          <cell r="I184">
            <v>142.85697632999998</v>
          </cell>
          <cell r="J184">
            <v>121.89477981</v>
          </cell>
          <cell r="K184">
            <v>93.379423470000006</v>
          </cell>
          <cell r="L184">
            <v>107.77423973000001</v>
          </cell>
          <cell r="M184">
            <v>144.02589147999998</v>
          </cell>
          <cell r="N184">
            <v>163.79008863999999</v>
          </cell>
          <cell r="O184">
            <v>16.437564800000001</v>
          </cell>
          <cell r="P184">
            <v>15.175515260000001</v>
          </cell>
          <cell r="Q184">
            <v>16.819538000000001</v>
          </cell>
          <cell r="R184">
            <v>15.77513605</v>
          </cell>
          <cell r="S184">
            <v>16.347631639999999</v>
          </cell>
          <cell r="T184">
            <v>14.558349639999999</v>
          </cell>
          <cell r="U184">
            <v>19.02066846</v>
          </cell>
          <cell r="V184">
            <v>18.568211739999999</v>
          </cell>
          <cell r="W184">
            <v>20.401289509999998</v>
          </cell>
          <cell r="X184">
            <v>20.235907859999998</v>
          </cell>
          <cell r="Y184">
            <v>20.352349309999997</v>
          </cell>
          <cell r="Z184">
            <v>22.08897649</v>
          </cell>
          <cell r="AA184">
            <v>215.78113875999998</v>
          </cell>
          <cell r="AB184">
            <v>20.943476680000003</v>
          </cell>
          <cell r="AC184">
            <v>19.464723039999999</v>
          </cell>
          <cell r="AD184">
            <v>20.875559550000002</v>
          </cell>
          <cell r="AE184">
            <v>19.131202780000002</v>
          </cell>
          <cell r="AF184">
            <v>23.194399350000001</v>
          </cell>
          <cell r="AG184">
            <v>21.531887339999997</v>
          </cell>
          <cell r="AH184">
            <v>22.789969915</v>
          </cell>
          <cell r="AI184">
            <v>22.255348535</v>
          </cell>
          <cell r="AJ184">
            <v>19.38915763</v>
          </cell>
          <cell r="AK184">
            <v>21.925446450000003</v>
          </cell>
          <cell r="AL184">
            <v>21.071371555000002</v>
          </cell>
          <cell r="AM184">
            <v>22.610849654999999</v>
          </cell>
          <cell r="AN184">
            <v>255.18339248000004</v>
          </cell>
          <cell r="AO184">
            <v>212.20000000000002</v>
          </cell>
          <cell r="AP184">
            <v>22.531049805000002</v>
          </cell>
          <cell r="AQ184">
            <v>20.779610559999998</v>
          </cell>
          <cell r="AR184">
            <v>22.201610554999998</v>
          </cell>
          <cell r="AS184">
            <v>21.223993585000002</v>
          </cell>
          <cell r="AT184">
            <v>23.145592555</v>
          </cell>
          <cell r="AU184">
            <v>23.118802345000002</v>
          </cell>
          <cell r="AV184">
            <v>24.303890905000003</v>
          </cell>
          <cell r="AW184">
            <v>23.595357155000002</v>
          </cell>
          <cell r="AX184">
            <v>18.760675665000001</v>
          </cell>
          <cell r="AY184">
            <v>16.058179890000002</v>
          </cell>
          <cell r="BB184">
            <v>215.71876302000001</v>
          </cell>
          <cell r="BG184">
            <v>20.431916666666666</v>
          </cell>
          <cell r="BH184">
            <v>20.431916666666666</v>
          </cell>
          <cell r="BI184">
            <v>20.431916666666666</v>
          </cell>
          <cell r="BJ184">
            <v>20.431916666666666</v>
          </cell>
          <cell r="BK184">
            <v>20.431916666666666</v>
          </cell>
          <cell r="BL184">
            <v>20.431916666666666</v>
          </cell>
          <cell r="BM184">
            <v>20.431916666666666</v>
          </cell>
          <cell r="BN184">
            <v>20.431916666666666</v>
          </cell>
          <cell r="BP184">
            <v>163.45533333333333</v>
          </cell>
          <cell r="BQ184">
            <v>20.431916666666666</v>
          </cell>
          <cell r="BR184">
            <v>20.431916666666666</v>
          </cell>
          <cell r="BS184">
            <v>20.431916666666666</v>
          </cell>
          <cell r="BT184">
            <v>20.431916666666666</v>
          </cell>
          <cell r="BU184">
            <v>20.431916666666666</v>
          </cell>
          <cell r="BV184">
            <v>20.431916666666666</v>
          </cell>
          <cell r="BW184">
            <v>20.431916666666666</v>
          </cell>
          <cell r="BX184">
            <v>20.431916666666666</v>
          </cell>
          <cell r="BY184">
            <v>20.431916666666666</v>
          </cell>
          <cell r="BZ184">
            <v>20.431916666666666</v>
          </cell>
          <cell r="CA184">
            <v>20.431916666666666</v>
          </cell>
          <cell r="CB184">
            <v>20.431916666666666</v>
          </cell>
          <cell r="CC184">
            <v>245.18299999999999</v>
          </cell>
          <cell r="CD184">
            <v>149</v>
          </cell>
          <cell r="CE184">
            <v>245.18299999999999</v>
          </cell>
          <cell r="CF184">
            <v>245.18299999999999</v>
          </cell>
          <cell r="CG184">
            <v>257.44215000000003</v>
          </cell>
          <cell r="CH184">
            <v>270.31425750000005</v>
          </cell>
          <cell r="CI184">
            <v>283.82997037500007</v>
          </cell>
          <cell r="CJ184">
            <v>298.02146889375007</v>
          </cell>
        </row>
        <row r="185">
          <cell r="A185" t="str">
            <v>MF AFI 01200</v>
          </cell>
          <cell r="C185" t="str">
            <v>Agente Financiero (margen)</v>
          </cell>
          <cell r="E185">
            <v>70.3</v>
          </cell>
          <cell r="F185">
            <v>30.2</v>
          </cell>
          <cell r="G185">
            <v>2.0500778999999998</v>
          </cell>
          <cell r="H185">
            <v>0.10356119</v>
          </cell>
          <cell r="I185">
            <v>4.9511261990000133</v>
          </cell>
          <cell r="J185">
            <v>5.8850835650000022</v>
          </cell>
          <cell r="K185">
            <v>4.6409313500000016</v>
          </cell>
          <cell r="L185">
            <v>1.3430628999999994</v>
          </cell>
          <cell r="M185">
            <v>0.65324100000000007</v>
          </cell>
          <cell r="N185">
            <v>0.42799999999999999</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BB185">
            <v>0</v>
          </cell>
          <cell r="BG185">
            <v>0</v>
          </cell>
          <cell r="BH185">
            <v>0</v>
          </cell>
          <cell r="BI185">
            <v>0</v>
          </cell>
          <cell r="BJ185">
            <v>0</v>
          </cell>
          <cell r="BK185">
            <v>0</v>
          </cell>
          <cell r="BL185">
            <v>0</v>
          </cell>
          <cell r="BM185">
            <v>0</v>
          </cell>
          <cell r="BN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row>
        <row r="186">
          <cell r="A186" t="str">
            <v>MF AFI 01000</v>
          </cell>
          <cell r="C186" t="str">
            <v>Agente Financiero</v>
          </cell>
          <cell r="D186">
            <v>181.5</v>
          </cell>
          <cell r="E186">
            <v>190.1</v>
          </cell>
          <cell r="F186">
            <v>155.69999999999999</v>
          </cell>
          <cell r="G186">
            <v>153.02129424999998</v>
          </cell>
          <cell r="H186">
            <v>175.36417704999997</v>
          </cell>
          <cell r="I186">
            <v>147.808102529</v>
          </cell>
          <cell r="J186">
            <v>127.77986337500001</v>
          </cell>
          <cell r="K186">
            <v>98.020354820000009</v>
          </cell>
          <cell r="L186">
            <v>109.11730263</v>
          </cell>
          <cell r="M186">
            <v>144.67913247999999</v>
          </cell>
          <cell r="N186">
            <v>164.21808863999999</v>
          </cell>
          <cell r="O186">
            <v>16.437564800000001</v>
          </cell>
          <cell r="P186">
            <v>15.175515260000001</v>
          </cell>
          <cell r="Q186">
            <v>16.819538000000001</v>
          </cell>
          <cell r="R186">
            <v>15.77513605</v>
          </cell>
          <cell r="S186">
            <v>16.347631639999999</v>
          </cell>
          <cell r="T186">
            <v>14.558349639999999</v>
          </cell>
          <cell r="U186">
            <v>19.02066846</v>
          </cell>
          <cell r="V186">
            <v>18.568211739999999</v>
          </cell>
          <cell r="W186">
            <v>20.401289509999998</v>
          </cell>
          <cell r="X186">
            <v>20.235907859999998</v>
          </cell>
          <cell r="Y186">
            <v>20.352349309999997</v>
          </cell>
          <cell r="Z186">
            <v>22.08897649</v>
          </cell>
          <cell r="AA186">
            <v>215.78113875999998</v>
          </cell>
          <cell r="AB186">
            <v>20.943476680000003</v>
          </cell>
          <cell r="AC186">
            <v>19.464723039999999</v>
          </cell>
          <cell r="AD186">
            <v>20.875559550000002</v>
          </cell>
          <cell r="AE186">
            <v>19.131202780000002</v>
          </cell>
          <cell r="AF186">
            <v>23.194399350000001</v>
          </cell>
          <cell r="AG186">
            <v>21.531887339999997</v>
          </cell>
          <cell r="AH186">
            <v>22.789969915</v>
          </cell>
          <cell r="AI186">
            <v>22.255348535</v>
          </cell>
          <cell r="AJ186">
            <v>19.38915763</v>
          </cell>
          <cell r="AK186">
            <v>21.925446450000003</v>
          </cell>
          <cell r="AL186">
            <v>21.071371555000002</v>
          </cell>
          <cell r="AM186">
            <v>22.610849654999999</v>
          </cell>
          <cell r="AN186">
            <v>255.18339248000004</v>
          </cell>
          <cell r="AO186">
            <v>212.20000000000002</v>
          </cell>
          <cell r="AP186">
            <v>22.531049805000002</v>
          </cell>
          <cell r="AQ186">
            <v>20.779610559999998</v>
          </cell>
          <cell r="AR186">
            <v>22.201610554999998</v>
          </cell>
          <cell r="AS186">
            <v>21.223993585000002</v>
          </cell>
          <cell r="AT186">
            <v>23.145592555</v>
          </cell>
          <cell r="AU186">
            <v>23.118802345000002</v>
          </cell>
          <cell r="AV186">
            <v>24.303890905000003</v>
          </cell>
          <cell r="AW186">
            <v>23.595357155000002</v>
          </cell>
          <cell r="AX186">
            <v>18.760675665000001</v>
          </cell>
          <cell r="AY186">
            <v>16.058179890000002</v>
          </cell>
          <cell r="AZ186">
            <v>0</v>
          </cell>
          <cell r="BA186">
            <v>0</v>
          </cell>
          <cell r="BB186">
            <v>215.71876302000001</v>
          </cell>
          <cell r="BC186">
            <v>0</v>
          </cell>
          <cell r="BD186">
            <v>0</v>
          </cell>
          <cell r="BE186">
            <v>0</v>
          </cell>
          <cell r="BF186">
            <v>0</v>
          </cell>
          <cell r="BG186">
            <v>20.431916666666666</v>
          </cell>
          <cell r="BH186">
            <v>20.431916666666666</v>
          </cell>
          <cell r="BI186">
            <v>20.431916666666666</v>
          </cell>
          <cell r="BJ186">
            <v>20.431916666666666</v>
          </cell>
          <cell r="BK186">
            <v>20.431916666666666</v>
          </cell>
          <cell r="BL186">
            <v>20.431916666666666</v>
          </cell>
          <cell r="BM186">
            <v>20.431916666666666</v>
          </cell>
          <cell r="BN186">
            <v>20.431916666666666</v>
          </cell>
          <cell r="BO186">
            <v>0</v>
          </cell>
          <cell r="BP186">
            <v>163.45533333333333</v>
          </cell>
          <cell r="BQ186">
            <v>20.431916666666666</v>
          </cell>
          <cell r="BR186">
            <v>20.431916666666666</v>
          </cell>
          <cell r="BS186">
            <v>20.431916666666666</v>
          </cell>
          <cell r="BT186">
            <v>20.431916666666666</v>
          </cell>
          <cell r="BU186">
            <v>20.431916666666666</v>
          </cell>
          <cell r="BV186">
            <v>20.431916666666666</v>
          </cell>
          <cell r="BW186">
            <v>20.431916666666666</v>
          </cell>
          <cell r="BX186">
            <v>20.431916666666666</v>
          </cell>
          <cell r="BY186">
            <v>20.431916666666666</v>
          </cell>
          <cell r="BZ186">
            <v>20.431916666666666</v>
          </cell>
          <cell r="CA186">
            <v>20.431916666666666</v>
          </cell>
          <cell r="CB186">
            <v>20.431916666666666</v>
          </cell>
          <cell r="CC186">
            <v>245.18299999999999</v>
          </cell>
          <cell r="CD186">
            <v>149</v>
          </cell>
          <cell r="CE186">
            <v>245.18299999999999</v>
          </cell>
          <cell r="CF186">
            <v>245.18299999999999</v>
          </cell>
          <cell r="CG186">
            <v>257.44215000000003</v>
          </cell>
          <cell r="CH186">
            <v>270.31425750000005</v>
          </cell>
          <cell r="CI186">
            <v>283.82997037500007</v>
          </cell>
          <cell r="CJ186">
            <v>298.02146889375007</v>
          </cell>
        </row>
        <row r="187">
          <cell r="A187" t="str">
            <v>MF FID 01100</v>
          </cell>
          <cell r="C187" t="str">
            <v>Fiduciario</v>
          </cell>
          <cell r="D187">
            <v>85.7</v>
          </cell>
          <cell r="E187">
            <v>105.4</v>
          </cell>
          <cell r="F187">
            <v>127.4</v>
          </cell>
          <cell r="G187">
            <v>148.70037396000001</v>
          </cell>
          <cell r="H187">
            <v>158.81053025</v>
          </cell>
          <cell r="I187">
            <v>159.64238777</v>
          </cell>
          <cell r="J187">
            <v>141.26417227000002</v>
          </cell>
          <cell r="K187">
            <v>158.00602517000002</v>
          </cell>
          <cell r="L187">
            <v>222.53761916000002</v>
          </cell>
          <cell r="M187">
            <v>174.98243767999998</v>
          </cell>
          <cell r="N187">
            <v>163.47233557999999</v>
          </cell>
          <cell r="O187">
            <v>8.9749118600000006</v>
          </cell>
          <cell r="P187">
            <v>14.341334680000001</v>
          </cell>
          <cell r="Q187">
            <v>13.194833399999993</v>
          </cell>
          <cell r="R187">
            <v>14.340388050000001</v>
          </cell>
          <cell r="S187">
            <v>14.799081469999997</v>
          </cell>
          <cell r="T187">
            <v>16.848743600000006</v>
          </cell>
          <cell r="U187">
            <v>10.239514679999999</v>
          </cell>
          <cell r="V187">
            <v>15.769828970000006</v>
          </cell>
          <cell r="W187">
            <v>12.107069480000007</v>
          </cell>
          <cell r="X187">
            <v>13.790110860000027</v>
          </cell>
          <cell r="Y187">
            <v>17.182327009999966</v>
          </cell>
          <cell r="Z187">
            <v>15.761580920000029</v>
          </cell>
          <cell r="AA187">
            <v>167.34972498000005</v>
          </cell>
          <cell r="AB187">
            <v>11.78671391</v>
          </cell>
          <cell r="AC187">
            <v>14.873944549999997</v>
          </cell>
          <cell r="AD187">
            <v>12.379355570000005</v>
          </cell>
          <cell r="AE187">
            <v>14.907979040000001</v>
          </cell>
          <cell r="AF187">
            <v>14.417855799999991</v>
          </cell>
          <cell r="AG187">
            <v>16.25178093000001</v>
          </cell>
          <cell r="AH187">
            <v>11.207559789999991</v>
          </cell>
          <cell r="AI187">
            <v>14.163026370000011</v>
          </cell>
          <cell r="AJ187">
            <v>12.24395238999999</v>
          </cell>
          <cell r="AK187">
            <v>12.107353030000013</v>
          </cell>
          <cell r="AL187">
            <v>16.6776409</v>
          </cell>
          <cell r="AM187">
            <v>18.003622030000002</v>
          </cell>
          <cell r="AN187">
            <v>169.02078431000001</v>
          </cell>
          <cell r="AO187">
            <v>169.6232</v>
          </cell>
          <cell r="AP187">
            <v>10.579185039999999</v>
          </cell>
          <cell r="AQ187">
            <v>13.537691049999999</v>
          </cell>
          <cell r="AR187">
            <v>13.422791680000003</v>
          </cell>
          <cell r="AS187">
            <v>14.558842559999995</v>
          </cell>
          <cell r="AT187">
            <v>16.645432820000011</v>
          </cell>
          <cell r="AU187">
            <v>15.23513376999999</v>
          </cell>
          <cell r="AV187">
            <v>11.033334490000001</v>
          </cell>
          <cell r="AW187">
            <v>14.62785848</v>
          </cell>
          <cell r="AX187">
            <v>13.516833160000019</v>
          </cell>
          <cell r="AY187">
            <v>16.205892389999974</v>
          </cell>
          <cell r="BB187">
            <v>139.36299543999999</v>
          </cell>
          <cell r="BG187">
            <v>14.787500000000001</v>
          </cell>
          <cell r="BH187">
            <v>14.787500000000001</v>
          </cell>
          <cell r="BI187">
            <v>14.787500000000001</v>
          </cell>
          <cell r="BJ187">
            <v>14.787500000000001</v>
          </cell>
          <cell r="BK187">
            <v>14.787500000000001</v>
          </cell>
          <cell r="BL187">
            <v>14.787500000000001</v>
          </cell>
          <cell r="BM187">
            <v>14.787500000000001</v>
          </cell>
          <cell r="BN187">
            <v>14.787500000000001</v>
          </cell>
          <cell r="BO187">
            <v>2.1</v>
          </cell>
          <cell r="BP187">
            <v>120.39999999999998</v>
          </cell>
          <cell r="BQ187">
            <v>14.787500000000001</v>
          </cell>
          <cell r="BR187">
            <v>14.787500000000001</v>
          </cell>
          <cell r="BS187">
            <v>14.787500000000001</v>
          </cell>
          <cell r="BT187">
            <v>14.787500000000001</v>
          </cell>
          <cell r="BU187">
            <v>14.787500000000001</v>
          </cell>
          <cell r="BV187">
            <v>14.787500000000001</v>
          </cell>
          <cell r="BW187">
            <v>14.787500000000001</v>
          </cell>
          <cell r="BX187">
            <v>14.787500000000001</v>
          </cell>
          <cell r="BY187">
            <v>14.787500000000001</v>
          </cell>
          <cell r="BZ187">
            <v>14.787500000000001</v>
          </cell>
          <cell r="CA187">
            <v>14.787500000000001</v>
          </cell>
          <cell r="CB187">
            <v>14.787500000000001</v>
          </cell>
          <cell r="CC187">
            <v>177.44999999999996</v>
          </cell>
          <cell r="CD187">
            <v>166.4</v>
          </cell>
          <cell r="CE187">
            <v>177.45000000000002</v>
          </cell>
          <cell r="CF187">
            <v>186.32250000000002</v>
          </cell>
          <cell r="CG187">
            <v>195.63862500000002</v>
          </cell>
          <cell r="CH187">
            <v>205.42055625000003</v>
          </cell>
          <cell r="CI187">
            <v>215.69158406250006</v>
          </cell>
          <cell r="CJ187">
            <v>226.47616326562508</v>
          </cell>
        </row>
        <row r="188">
          <cell r="A188" t="str">
            <v>MF AFF 01000</v>
          </cell>
          <cell r="C188" t="str">
            <v>Agente Financiero y Fiduciario</v>
          </cell>
          <cell r="D188">
            <v>267.2</v>
          </cell>
          <cell r="E188">
            <v>295.5</v>
          </cell>
          <cell r="F188">
            <v>283.10000000000002</v>
          </cell>
          <cell r="G188">
            <v>301.72166820999996</v>
          </cell>
          <cell r="H188">
            <v>334.17470729999997</v>
          </cell>
          <cell r="I188">
            <v>307.45049029899997</v>
          </cell>
          <cell r="J188">
            <v>269.04403564500001</v>
          </cell>
          <cell r="K188">
            <v>256.02637999000001</v>
          </cell>
          <cell r="L188">
            <v>331.65492179</v>
          </cell>
          <cell r="M188">
            <v>319.66157016</v>
          </cell>
          <cell r="N188">
            <v>327.69042421999995</v>
          </cell>
          <cell r="O188">
            <v>25.412476660000003</v>
          </cell>
          <cell r="P188">
            <v>29.51684994</v>
          </cell>
          <cell r="Q188">
            <v>30.014371399999995</v>
          </cell>
          <cell r="R188">
            <v>30.115524100000002</v>
          </cell>
          <cell r="S188">
            <v>31.146713109999997</v>
          </cell>
          <cell r="T188">
            <v>31.407093240000005</v>
          </cell>
          <cell r="U188">
            <v>29.260183139999999</v>
          </cell>
          <cell r="V188">
            <v>34.338040710000001</v>
          </cell>
          <cell r="W188">
            <v>32.508358990000005</v>
          </cell>
          <cell r="X188">
            <v>34.026018720000025</v>
          </cell>
          <cell r="Y188">
            <v>37.53467631999996</v>
          </cell>
          <cell r="Z188">
            <v>37.850557410000029</v>
          </cell>
          <cell r="AA188">
            <v>383.13086374</v>
          </cell>
          <cell r="AB188">
            <v>32.730190590000007</v>
          </cell>
          <cell r="AC188">
            <v>34.33866759</v>
          </cell>
          <cell r="AD188">
            <v>33.254915120000007</v>
          </cell>
          <cell r="AE188">
            <v>34.039181820000003</v>
          </cell>
          <cell r="AF188">
            <v>37.612255149999996</v>
          </cell>
          <cell r="AG188">
            <v>37.783668270000007</v>
          </cell>
          <cell r="AH188">
            <v>33.997529704999991</v>
          </cell>
          <cell r="AI188">
            <v>36.418374905000007</v>
          </cell>
          <cell r="AJ188">
            <v>31.63311001999999</v>
          </cell>
          <cell r="AK188">
            <v>34.032799480000016</v>
          </cell>
          <cell r="AL188">
            <v>37.749012454999999</v>
          </cell>
          <cell r="AM188">
            <v>40.614471684999998</v>
          </cell>
          <cell r="AN188">
            <v>424.20417679000002</v>
          </cell>
          <cell r="AO188">
            <v>381.82320000000004</v>
          </cell>
          <cell r="AP188">
            <v>33.110234845000001</v>
          </cell>
          <cell r="AQ188">
            <v>34.317301610000001</v>
          </cell>
          <cell r="AR188">
            <v>35.624402235000005</v>
          </cell>
          <cell r="AS188">
            <v>35.782836144999997</v>
          </cell>
          <cell r="AT188">
            <v>39.791025375000011</v>
          </cell>
          <cell r="AU188">
            <v>38.353936114999996</v>
          </cell>
          <cell r="AV188">
            <v>35.337225395000004</v>
          </cell>
          <cell r="AW188">
            <v>38.223215635000003</v>
          </cell>
          <cell r="AX188">
            <v>32.277508825000019</v>
          </cell>
          <cell r="AY188">
            <v>32.264072279999979</v>
          </cell>
          <cell r="AZ188">
            <v>0</v>
          </cell>
          <cell r="BA188">
            <v>0</v>
          </cell>
          <cell r="BB188">
            <v>355.08175846</v>
          </cell>
          <cell r="BC188">
            <v>0</v>
          </cell>
          <cell r="BD188">
            <v>0</v>
          </cell>
          <cell r="BE188">
            <v>0</v>
          </cell>
          <cell r="BF188">
            <v>0</v>
          </cell>
          <cell r="BG188">
            <v>35.219416666666667</v>
          </cell>
          <cell r="BH188">
            <v>35.219416666666667</v>
          </cell>
          <cell r="BI188">
            <v>35.219416666666667</v>
          </cell>
          <cell r="BJ188">
            <v>35.219416666666667</v>
          </cell>
          <cell r="BK188">
            <v>35.219416666666667</v>
          </cell>
          <cell r="BL188">
            <v>35.219416666666667</v>
          </cell>
          <cell r="BM188">
            <v>35.219416666666667</v>
          </cell>
          <cell r="BN188">
            <v>35.219416666666667</v>
          </cell>
          <cell r="BO188">
            <v>2.1</v>
          </cell>
          <cell r="BP188">
            <v>283.85533333333331</v>
          </cell>
          <cell r="BQ188">
            <v>35.219416666666667</v>
          </cell>
          <cell r="BR188">
            <v>35.219416666666667</v>
          </cell>
          <cell r="BS188">
            <v>35.219416666666667</v>
          </cell>
          <cell r="BT188">
            <v>35.219416666666667</v>
          </cell>
          <cell r="BU188">
            <v>35.219416666666667</v>
          </cell>
          <cell r="BV188">
            <v>35.219416666666667</v>
          </cell>
          <cell r="BW188">
            <v>35.219416666666667</v>
          </cell>
          <cell r="BX188">
            <v>35.219416666666667</v>
          </cell>
          <cell r="BY188">
            <v>35.219416666666667</v>
          </cell>
          <cell r="BZ188">
            <v>35.219416666666667</v>
          </cell>
          <cell r="CA188">
            <v>35.219416666666667</v>
          </cell>
          <cell r="CB188">
            <v>35.219416666666667</v>
          </cell>
          <cell r="CC188">
            <v>422.63299999999992</v>
          </cell>
          <cell r="CD188">
            <v>315.39999999999998</v>
          </cell>
          <cell r="CE188">
            <v>422.63300000000004</v>
          </cell>
          <cell r="CF188">
            <v>431.50549999999998</v>
          </cell>
          <cell r="CG188">
            <v>453.08077500000002</v>
          </cell>
          <cell r="CH188">
            <v>475.73481375000006</v>
          </cell>
          <cell r="CI188">
            <v>499.52155443750013</v>
          </cell>
          <cell r="CJ188">
            <v>524.49763215937514</v>
          </cell>
        </row>
        <row r="189">
          <cell r="A189" t="str">
            <v>MF BIN 01100</v>
          </cell>
          <cell r="C189" t="str">
            <v>Cartera Permanente MN</v>
          </cell>
          <cell r="E189">
            <v>-88.492239999999995</v>
          </cell>
          <cell r="F189">
            <v>-37.119895308333334</v>
          </cell>
          <cell r="G189">
            <v>-26.925310500035835</v>
          </cell>
          <cell r="H189">
            <v>-21.103717093820645</v>
          </cell>
          <cell r="I189">
            <v>-6.8117233146602896</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BB189">
            <v>0</v>
          </cell>
          <cell r="BG189">
            <v>0</v>
          </cell>
          <cell r="BH189">
            <v>0</v>
          </cell>
          <cell r="BI189">
            <v>0</v>
          </cell>
          <cell r="BJ189">
            <v>0</v>
          </cell>
          <cell r="BK189">
            <v>0</v>
          </cell>
          <cell r="BL189">
            <v>0</v>
          </cell>
          <cell r="BM189">
            <v>0</v>
          </cell>
          <cell r="BN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row>
        <row r="190">
          <cell r="A190" t="str">
            <v>MF BIN 01120</v>
          </cell>
          <cell r="C190" t="str">
            <v>Banca de Inversión - emisoras</v>
          </cell>
          <cell r="H190">
            <v>0</v>
          </cell>
          <cell r="I190">
            <v>0</v>
          </cell>
          <cell r="J190">
            <v>-15.782880252600002</v>
          </cell>
          <cell r="K190">
            <v>-35.140183708099997</v>
          </cell>
          <cell r="L190">
            <v>-40.905443330500006</v>
          </cell>
          <cell r="M190">
            <v>-43.801186936000001</v>
          </cell>
          <cell r="N190">
            <v>-45.323437187299994</v>
          </cell>
          <cell r="O190">
            <v>-3.8396419488999993</v>
          </cell>
          <cell r="P190">
            <v>-3.5273026481999996</v>
          </cell>
          <cell r="Q190">
            <v>-4.0475400345999999</v>
          </cell>
          <cell r="R190">
            <v>-3.8112076247999997</v>
          </cell>
          <cell r="S190">
            <v>-4.1822800481</v>
          </cell>
          <cell r="T190">
            <v>-4.0994218195999998</v>
          </cell>
          <cell r="U190">
            <v>-0.92347771339999996</v>
          </cell>
          <cell r="V190">
            <v>-0.25593539129498805</v>
          </cell>
          <cell r="W190">
            <v>-0.26246413770000004</v>
          </cell>
          <cell r="X190">
            <v>-0.11094629829871104</v>
          </cell>
          <cell r="Y190">
            <v>-0.20527675153539998</v>
          </cell>
          <cell r="Z190">
            <v>-0.26914056285367671</v>
          </cell>
          <cell r="AA190">
            <v>-25.534634979282771</v>
          </cell>
          <cell r="AB190">
            <v>-0.26591647473628371</v>
          </cell>
          <cell r="AC190">
            <v>-0.24009778883861477</v>
          </cell>
          <cell r="AD190">
            <v>-0.26559759295294111</v>
          </cell>
          <cell r="AE190">
            <v>-0.1957994246540444</v>
          </cell>
          <cell r="AF190">
            <v>-0.25299926337991313</v>
          </cell>
          <cell r="AG190">
            <v>-0.26391266586463485</v>
          </cell>
          <cell r="AH190">
            <v>-0.25605033522740356</v>
          </cell>
          <cell r="AI190">
            <v>-0.29417436306237071</v>
          </cell>
          <cell r="AJ190">
            <v>-0.2612718839158083</v>
          </cell>
          <cell r="AK190">
            <v>-0.30158320235249997</v>
          </cell>
          <cell r="AL190">
            <v>-0.28787971035718335</v>
          </cell>
          <cell r="AM190">
            <v>-0.27126138928848853</v>
          </cell>
          <cell r="AN190">
            <v>-3.1565440946301866</v>
          </cell>
          <cell r="AO190">
            <v>-3.1495696523999999</v>
          </cell>
          <cell r="AP190">
            <v>-0.32973004730694006</v>
          </cell>
          <cell r="AQ190">
            <v>-0.33824011516126778</v>
          </cell>
          <cell r="AR190">
            <v>-0.22228968497918475</v>
          </cell>
          <cell r="AS190">
            <v>-0.26702966814617413</v>
          </cell>
          <cell r="AT190">
            <v>-0.28953027234439283</v>
          </cell>
          <cell r="AU190">
            <v>-0.24367468639999174</v>
          </cell>
          <cell r="AV190">
            <v>-0.26190148774261357</v>
          </cell>
          <cell r="AW190">
            <v>-0.27461653714555129</v>
          </cell>
          <cell r="AX190">
            <v>-0.20530871838631676</v>
          </cell>
          <cell r="AY190">
            <v>-0.21016740140631998</v>
          </cell>
          <cell r="BB190">
            <v>-2.6424886190187529</v>
          </cell>
          <cell r="BG190">
            <v>-0.26666666666666666</v>
          </cell>
          <cell r="BH190">
            <v>-0.26666666666666666</v>
          </cell>
          <cell r="BI190">
            <v>-0.26666666666666666</v>
          </cell>
          <cell r="BJ190">
            <v>-0.26666666666666666</v>
          </cell>
          <cell r="BK190">
            <v>-0.26666666666666666</v>
          </cell>
          <cell r="BL190">
            <v>-0.26666666666666666</v>
          </cell>
          <cell r="BM190">
            <v>-0.26666666666666666</v>
          </cell>
          <cell r="BN190">
            <v>-0.26666666666666666</v>
          </cell>
          <cell r="BP190">
            <v>-2.1333333333333333</v>
          </cell>
          <cell r="BQ190">
            <v>-0.26666666666666666</v>
          </cell>
          <cell r="BR190">
            <v>-0.26666666666666666</v>
          </cell>
          <cell r="BS190">
            <v>-0.26666666666666666</v>
          </cell>
          <cell r="BT190">
            <v>-0.26666666666666666</v>
          </cell>
          <cell r="BU190">
            <v>-0.26666666666666666</v>
          </cell>
          <cell r="BV190">
            <v>-0.26666666666666666</v>
          </cell>
          <cell r="BW190">
            <v>-0.26666666666666666</v>
          </cell>
          <cell r="BX190">
            <v>-0.26666666666666666</v>
          </cell>
          <cell r="BY190">
            <v>-0.26666666666666666</v>
          </cell>
          <cell r="BZ190">
            <v>-0.26666666666666666</v>
          </cell>
          <cell r="CA190">
            <v>-0.26666666666666666</v>
          </cell>
          <cell r="CB190">
            <v>-0.26666666666666666</v>
          </cell>
          <cell r="CC190">
            <v>-3.1999999999999997</v>
          </cell>
          <cell r="CE190">
            <v>-3.2</v>
          </cell>
          <cell r="CF190">
            <v>-3.2</v>
          </cell>
          <cell r="CG190">
            <v>-3.2</v>
          </cell>
          <cell r="CH190">
            <v>-3.2</v>
          </cell>
          <cell r="CI190">
            <v>-3.2</v>
          </cell>
          <cell r="CJ190">
            <v>-3.2</v>
          </cell>
        </row>
        <row r="191">
          <cell r="A191" t="str">
            <v>MF BIN 01200</v>
          </cell>
          <cell r="C191" t="str">
            <v>Cartera Permanente ME</v>
          </cell>
          <cell r="E191">
            <v>-44.903170000000003</v>
          </cell>
          <cell r="F191">
            <v>-33.763401121666668</v>
          </cell>
          <cell r="G191">
            <v>-32.528714284166668</v>
          </cell>
          <cell r="H191">
            <v>-21.812163083429738</v>
          </cell>
          <cell r="I191">
            <v>-7.5385747299642123</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BB191">
            <v>0</v>
          </cell>
          <cell r="BG191">
            <v>0</v>
          </cell>
          <cell r="BH191">
            <v>0</v>
          </cell>
          <cell r="BI191">
            <v>0</v>
          </cell>
          <cell r="BJ191">
            <v>0</v>
          </cell>
          <cell r="BK191">
            <v>0</v>
          </cell>
          <cell r="BL191">
            <v>0</v>
          </cell>
          <cell r="BM191">
            <v>0</v>
          </cell>
          <cell r="BN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row>
        <row r="192">
          <cell r="A192" t="str">
            <v>MF BIN 01300</v>
          </cell>
          <cell r="C192" t="str">
            <v>OFINSA</v>
          </cell>
          <cell r="F192">
            <v>0</v>
          </cell>
          <cell r="G192">
            <v>0</v>
          </cell>
          <cell r="H192">
            <v>-6.1028525654330715E-2</v>
          </cell>
          <cell r="I192">
            <v>-1.9649583891460615E-2</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BB192">
            <v>0</v>
          </cell>
          <cell r="BG192">
            <v>0</v>
          </cell>
          <cell r="BH192">
            <v>0</v>
          </cell>
          <cell r="BI192">
            <v>0</v>
          </cell>
          <cell r="BJ192">
            <v>0</v>
          </cell>
          <cell r="BK192">
            <v>0</v>
          </cell>
          <cell r="BL192">
            <v>0</v>
          </cell>
          <cell r="BM192">
            <v>0</v>
          </cell>
          <cell r="BN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row>
        <row r="193">
          <cell r="A193" t="str">
            <v>MF BIN 01400</v>
          </cell>
          <cell r="C193" t="str">
            <v>Subs. extranjero</v>
          </cell>
          <cell r="F193">
            <v>0</v>
          </cell>
          <cell r="G193">
            <v>0</v>
          </cell>
          <cell r="H193">
            <v>-5.9649382549051904</v>
          </cell>
          <cell r="I193">
            <v>-2.1136665174768452</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BB193">
            <v>0</v>
          </cell>
          <cell r="BG193">
            <v>0</v>
          </cell>
          <cell r="BH193">
            <v>0</v>
          </cell>
          <cell r="BI193">
            <v>0</v>
          </cell>
          <cell r="BJ193">
            <v>0</v>
          </cell>
          <cell r="BK193">
            <v>0</v>
          </cell>
          <cell r="BL193">
            <v>0</v>
          </cell>
          <cell r="BM193">
            <v>0</v>
          </cell>
          <cell r="BN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row>
        <row r="194">
          <cell r="A194" t="str">
            <v>MF BIN 01500</v>
          </cell>
          <cell r="C194" t="str">
            <v>Fondo de Optimización de Capit.</v>
          </cell>
          <cell r="F194">
            <v>-3.26</v>
          </cell>
          <cell r="G194">
            <v>-3.0626312194544445</v>
          </cell>
          <cell r="H194">
            <v>-2.4513091688665463</v>
          </cell>
          <cell r="I194">
            <v>-0.72778322738935242</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BB194">
            <v>0</v>
          </cell>
          <cell r="BG194">
            <v>0</v>
          </cell>
          <cell r="BH194">
            <v>0</v>
          </cell>
          <cell r="BI194">
            <v>0</v>
          </cell>
          <cell r="BJ194">
            <v>0</v>
          </cell>
          <cell r="BK194">
            <v>0</v>
          </cell>
          <cell r="BL194">
            <v>0</v>
          </cell>
          <cell r="BM194">
            <v>0</v>
          </cell>
          <cell r="BN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row>
        <row r="195">
          <cell r="A195" t="str">
            <v>MF BIN 01600</v>
          </cell>
          <cell r="C195" t="str">
            <v>SIDEK</v>
          </cell>
          <cell r="F195">
            <v>0</v>
          </cell>
          <cell r="G195">
            <v>0</v>
          </cell>
          <cell r="H195">
            <v>-5.0912575625379457</v>
          </cell>
          <cell r="I195">
            <v>-0.85903377060024511</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BB195">
            <v>0</v>
          </cell>
          <cell r="BG195">
            <v>0</v>
          </cell>
          <cell r="BH195">
            <v>0</v>
          </cell>
          <cell r="BI195">
            <v>0</v>
          </cell>
          <cell r="BJ195">
            <v>0</v>
          </cell>
          <cell r="BK195">
            <v>0</v>
          </cell>
          <cell r="BL195">
            <v>0</v>
          </cell>
          <cell r="BM195">
            <v>0</v>
          </cell>
          <cell r="BN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row>
        <row r="196">
          <cell r="A196" t="str">
            <v>MF BIN 01700</v>
          </cell>
          <cell r="C196" t="str">
            <v>Tribasa</v>
          </cell>
          <cell r="F196">
            <v>0</v>
          </cell>
          <cell r="G196">
            <v>0</v>
          </cell>
          <cell r="H196">
            <v>-5.8324861841788351</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BB196">
            <v>0</v>
          </cell>
          <cell r="BG196">
            <v>0</v>
          </cell>
          <cell r="BH196">
            <v>0</v>
          </cell>
          <cell r="BI196">
            <v>0</v>
          </cell>
          <cell r="BJ196">
            <v>0</v>
          </cell>
          <cell r="BK196">
            <v>0</v>
          </cell>
          <cell r="BL196">
            <v>0</v>
          </cell>
          <cell r="BM196">
            <v>0</v>
          </cell>
          <cell r="BN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row>
        <row r="197">
          <cell r="A197" t="str">
            <v>MF BIN 01000</v>
          </cell>
          <cell r="C197" t="str">
            <v>Banca de Inversión</v>
          </cell>
          <cell r="D197">
            <v>0</v>
          </cell>
          <cell r="E197">
            <v>-133.39541</v>
          </cell>
          <cell r="F197">
            <v>-74.143296430000007</v>
          </cell>
          <cell r="G197">
            <v>-62.516656003656948</v>
          </cell>
          <cell r="H197">
            <v>-62.316899873393233</v>
          </cell>
          <cell r="I197">
            <v>-18.070431143982404</v>
          </cell>
          <cell r="J197">
            <v>-15.782880252600002</v>
          </cell>
          <cell r="K197">
            <v>-35.140183708099997</v>
          </cell>
          <cell r="L197">
            <v>-40.905443330500006</v>
          </cell>
          <cell r="M197">
            <v>-43.801186936000001</v>
          </cell>
          <cell r="N197">
            <v>-45.323437187299994</v>
          </cell>
          <cell r="O197">
            <v>-3.8396419488999993</v>
          </cell>
          <cell r="P197">
            <v>-3.5273026481999996</v>
          </cell>
          <cell r="Q197">
            <v>-4.0475400345999999</v>
          </cell>
          <cell r="R197">
            <v>-3.8112076247999997</v>
          </cell>
          <cell r="S197">
            <v>-4.1822800481</v>
          </cell>
          <cell r="T197">
            <v>-4.0994218195999998</v>
          </cell>
          <cell r="U197">
            <v>-0.92347771339999996</v>
          </cell>
          <cell r="V197">
            <v>-0.25593539129498805</v>
          </cell>
          <cell r="W197">
            <v>-0.26246413770000004</v>
          </cell>
          <cell r="X197">
            <v>-0.11094629829871104</v>
          </cell>
          <cell r="Y197">
            <v>-0.20527675153539998</v>
          </cell>
          <cell r="Z197">
            <v>-0.26914056285367671</v>
          </cell>
          <cell r="AA197">
            <v>-25.534634979282771</v>
          </cell>
          <cell r="AB197">
            <v>-0.26591647473628371</v>
          </cell>
          <cell r="AC197">
            <v>-0.24009778883861477</v>
          </cell>
          <cell r="AD197">
            <v>-0.26559759295294111</v>
          </cell>
          <cell r="AE197">
            <v>-0.1957994246540444</v>
          </cell>
          <cell r="AF197">
            <v>-0.25299926337991313</v>
          </cell>
          <cell r="AG197">
            <v>-0.26391266586463485</v>
          </cell>
          <cell r="AH197">
            <v>-0.25605033522740356</v>
          </cell>
          <cell r="AI197">
            <v>-0.29417436306237071</v>
          </cell>
          <cell r="AJ197">
            <v>-0.2612718839158083</v>
          </cell>
          <cell r="AK197">
            <v>-0.30158320235249997</v>
          </cell>
          <cell r="AL197">
            <v>-0.28787971035718335</v>
          </cell>
          <cell r="AM197">
            <v>-0.27126138928848853</v>
          </cell>
          <cell r="AN197">
            <v>-3.1565440946301866</v>
          </cell>
          <cell r="AO197">
            <v>-3.1495696523999999</v>
          </cell>
          <cell r="AP197">
            <v>-0.32973004730694006</v>
          </cell>
          <cell r="AQ197">
            <v>-0.33824011516126778</v>
          </cell>
          <cell r="AR197">
            <v>-0.22228968497918475</v>
          </cell>
          <cell r="AS197">
            <v>-0.26702966814617413</v>
          </cell>
          <cell r="AT197">
            <v>-0.28953027234439283</v>
          </cell>
          <cell r="AU197">
            <v>-0.24367468639999174</v>
          </cell>
          <cell r="AV197">
            <v>-0.26190148774261357</v>
          </cell>
          <cell r="AW197">
            <v>-0.27461653714555129</v>
          </cell>
          <cell r="AX197">
            <v>-0.20530871838631676</v>
          </cell>
          <cell r="AY197">
            <v>-0.21016740140631998</v>
          </cell>
          <cell r="AZ197">
            <v>0</v>
          </cell>
          <cell r="BA197">
            <v>0</v>
          </cell>
          <cell r="BB197">
            <v>-2.6424886190187529</v>
          </cell>
          <cell r="BC197">
            <v>0</v>
          </cell>
          <cell r="BD197">
            <v>0</v>
          </cell>
          <cell r="BE197">
            <v>0</v>
          </cell>
          <cell r="BF197">
            <v>0</v>
          </cell>
          <cell r="BG197">
            <v>-0.26666666666666666</v>
          </cell>
          <cell r="BH197">
            <v>-0.26666666666666666</v>
          </cell>
          <cell r="BI197">
            <v>-0.26666666666666666</v>
          </cell>
          <cell r="BJ197">
            <v>-0.26666666666666666</v>
          </cell>
          <cell r="BK197">
            <v>-0.26666666666666666</v>
          </cell>
          <cell r="BL197">
            <v>-0.26666666666666666</v>
          </cell>
          <cell r="BM197">
            <v>-0.26666666666666666</v>
          </cell>
          <cell r="BN197">
            <v>-0.26666666666666666</v>
          </cell>
          <cell r="BO197">
            <v>0</v>
          </cell>
          <cell r="BP197">
            <v>-2.1333333333333333</v>
          </cell>
          <cell r="BQ197">
            <v>-0.26666666666666666</v>
          </cell>
          <cell r="BR197">
            <v>-0.26666666666666666</v>
          </cell>
          <cell r="BS197">
            <v>-0.26666666666666666</v>
          </cell>
          <cell r="BT197">
            <v>-0.26666666666666666</v>
          </cell>
          <cell r="BU197">
            <v>-0.26666666666666666</v>
          </cell>
          <cell r="BV197">
            <v>-0.26666666666666666</v>
          </cell>
          <cell r="BW197">
            <v>-0.26666666666666666</v>
          </cell>
          <cell r="BX197">
            <v>-0.26666666666666666</v>
          </cell>
          <cell r="BY197">
            <v>-0.26666666666666666</v>
          </cell>
          <cell r="BZ197">
            <v>-0.26666666666666666</v>
          </cell>
          <cell r="CA197">
            <v>-0.26666666666666666</v>
          </cell>
          <cell r="CB197">
            <v>-0.26666666666666666</v>
          </cell>
          <cell r="CC197">
            <v>-3.1999999999999997</v>
          </cell>
          <cell r="CD197">
            <v>0</v>
          </cell>
          <cell r="CE197">
            <v>-3.2</v>
          </cell>
          <cell r="CF197">
            <v>-3.2</v>
          </cell>
          <cell r="CG197">
            <v>-3.2</v>
          </cell>
          <cell r="CH197">
            <v>-3.2</v>
          </cell>
          <cell r="CI197">
            <v>-3.2</v>
          </cell>
          <cell r="CJ197">
            <v>-3.2</v>
          </cell>
        </row>
        <row r="198">
          <cell r="A198" t="str">
            <v>MF SMI 01100</v>
          </cell>
          <cell r="C198" t="str">
            <v>Inmobiliarias</v>
          </cell>
          <cell r="D198">
            <v>-1005.9</v>
          </cell>
          <cell r="E198">
            <v>-324.93785999999994</v>
          </cell>
          <cell r="F198">
            <v>-212.4633584444444</v>
          </cell>
          <cell r="G198">
            <v>-21.231088930555586</v>
          </cell>
          <cell r="H198">
            <v>-16.765477057110235</v>
          </cell>
          <cell r="I198">
            <v>-19.869871187981545</v>
          </cell>
          <cell r="J198">
            <v>-13.160900881243702</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BB198">
            <v>0</v>
          </cell>
          <cell r="BG198">
            <v>0</v>
          </cell>
          <cell r="BH198">
            <v>0</v>
          </cell>
          <cell r="BI198">
            <v>0</v>
          </cell>
          <cell r="BJ198">
            <v>0</v>
          </cell>
          <cell r="BK198">
            <v>0</v>
          </cell>
          <cell r="BL198">
            <v>0</v>
          </cell>
          <cell r="BM198">
            <v>0</v>
          </cell>
          <cell r="BN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row>
        <row r="199">
          <cell r="A199" t="str">
            <v>MF SMI 01200</v>
          </cell>
          <cell r="C199" t="str">
            <v>FIDERCA</v>
          </cell>
          <cell r="E199">
            <v>-12.38</v>
          </cell>
          <cell r="F199">
            <v>-7.277531316666666</v>
          </cell>
          <cell r="G199">
            <v>-4.0206904749733337</v>
          </cell>
          <cell r="H199">
            <v>-3.8346234274183204</v>
          </cell>
          <cell r="I199">
            <v>-4.1637729344051193</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BB199">
            <v>0</v>
          </cell>
          <cell r="BG199">
            <v>0</v>
          </cell>
          <cell r="BH199">
            <v>0</v>
          </cell>
          <cell r="BI199">
            <v>0</v>
          </cell>
          <cell r="BJ199">
            <v>0</v>
          </cell>
          <cell r="BK199">
            <v>0</v>
          </cell>
          <cell r="BL199">
            <v>0</v>
          </cell>
          <cell r="BM199">
            <v>0</v>
          </cell>
          <cell r="BN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row>
        <row r="200">
          <cell r="A200" t="str">
            <v>MF SMI 01300</v>
          </cell>
          <cell r="C200" t="str">
            <v>Fideicomiso art. 55 bis.</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BB200">
            <v>0</v>
          </cell>
          <cell r="BG200">
            <v>0</v>
          </cell>
          <cell r="BH200">
            <v>0</v>
          </cell>
          <cell r="BI200">
            <v>0</v>
          </cell>
          <cell r="BJ200">
            <v>0</v>
          </cell>
          <cell r="BK200">
            <v>0</v>
          </cell>
          <cell r="BL200">
            <v>0</v>
          </cell>
          <cell r="BM200">
            <v>0</v>
          </cell>
          <cell r="BN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row>
        <row r="201">
          <cell r="A201" t="str">
            <v>MF SMI 01400</v>
          </cell>
          <cell r="C201" t="str">
            <v>Activo fijo M.N.</v>
          </cell>
          <cell r="F201">
            <v>0</v>
          </cell>
          <cell r="G201">
            <v>-20</v>
          </cell>
          <cell r="H201">
            <v>-2.6283979841959431</v>
          </cell>
          <cell r="I201">
            <v>-0.53062127822298621</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BB201">
            <v>0</v>
          </cell>
          <cell r="BG201">
            <v>0</v>
          </cell>
          <cell r="BH201">
            <v>0</v>
          </cell>
          <cell r="BI201">
            <v>0</v>
          </cell>
          <cell r="BJ201">
            <v>0</v>
          </cell>
          <cell r="BK201">
            <v>0</v>
          </cell>
          <cell r="BL201">
            <v>0</v>
          </cell>
          <cell r="BM201">
            <v>0</v>
          </cell>
          <cell r="BN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row>
        <row r="202">
          <cell r="A202" t="str">
            <v>MF SMI 01500</v>
          </cell>
          <cell r="C202" t="str">
            <v>Bienes adjudicados M.N.</v>
          </cell>
          <cell r="F202">
            <v>0</v>
          </cell>
          <cell r="G202">
            <v>0</v>
          </cell>
          <cell r="H202">
            <v>-10.384566859453384</v>
          </cell>
          <cell r="I202">
            <v>-0.29447881664272091</v>
          </cell>
          <cell r="J202">
            <v>-0.25140980872392876</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BB202">
            <v>0</v>
          </cell>
          <cell r="BG202">
            <v>0</v>
          </cell>
          <cell r="BH202">
            <v>0</v>
          </cell>
          <cell r="BI202">
            <v>0</v>
          </cell>
          <cell r="BJ202">
            <v>0</v>
          </cell>
          <cell r="BK202">
            <v>0</v>
          </cell>
          <cell r="BL202">
            <v>0</v>
          </cell>
          <cell r="BM202">
            <v>0</v>
          </cell>
          <cell r="BN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row>
        <row r="203">
          <cell r="A203" t="str">
            <v>MF SMI 01600</v>
          </cell>
          <cell r="C203" t="str">
            <v>Gtos. inst. y otros gtos por amort. M.N.</v>
          </cell>
          <cell r="F203">
            <v>0</v>
          </cell>
          <cell r="G203">
            <v>0</v>
          </cell>
          <cell r="H203">
            <v>-3.3391423164397946</v>
          </cell>
          <cell r="I203">
            <v>-0.70450664474817182</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BB203">
            <v>0</v>
          </cell>
          <cell r="BG203">
            <v>0</v>
          </cell>
          <cell r="BH203">
            <v>0</v>
          </cell>
          <cell r="BI203">
            <v>0</v>
          </cell>
          <cell r="BJ203">
            <v>0</v>
          </cell>
          <cell r="BK203">
            <v>0</v>
          </cell>
          <cell r="BL203">
            <v>0</v>
          </cell>
          <cell r="BM203">
            <v>0</v>
          </cell>
          <cell r="BN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row>
        <row r="204">
          <cell r="A204" t="str">
            <v>MF SMI 01700</v>
          </cell>
          <cell r="C204" t="str">
            <v>Deudores diversos M.N.</v>
          </cell>
          <cell r="F204">
            <v>0</v>
          </cell>
          <cell r="G204">
            <v>-4.2300000000000004</v>
          </cell>
          <cell r="H204">
            <v>-2.9569939219678991</v>
          </cell>
          <cell r="I204">
            <v>-0.36437957114156105</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BB204">
            <v>0</v>
          </cell>
          <cell r="BG204">
            <v>0</v>
          </cell>
          <cell r="BH204">
            <v>0</v>
          </cell>
          <cell r="BI204">
            <v>0</v>
          </cell>
          <cell r="BJ204">
            <v>0</v>
          </cell>
          <cell r="BK204">
            <v>0</v>
          </cell>
          <cell r="BL204">
            <v>0</v>
          </cell>
          <cell r="BM204">
            <v>0</v>
          </cell>
          <cell r="BN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row>
        <row r="205">
          <cell r="A205" t="str">
            <v>MF SMI 01800</v>
          </cell>
          <cell r="C205" t="str">
            <v>Otros improductivos M.N.</v>
          </cell>
          <cell r="E205">
            <v>-51.376999999999988</v>
          </cell>
          <cell r="F205">
            <v>-28.426339265277775</v>
          </cell>
          <cell r="G205">
            <v>14.266632310498089</v>
          </cell>
          <cell r="H205">
            <v>-0.36003578964117977</v>
          </cell>
          <cell r="I205">
            <v>-0.17136074510209909</v>
          </cell>
          <cell r="J205">
            <v>-0.22795266980954462</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BB205">
            <v>0</v>
          </cell>
          <cell r="BG205">
            <v>0</v>
          </cell>
          <cell r="BH205">
            <v>0</v>
          </cell>
          <cell r="BI205">
            <v>0</v>
          </cell>
          <cell r="BJ205">
            <v>0</v>
          </cell>
          <cell r="BK205">
            <v>0</v>
          </cell>
          <cell r="BL205">
            <v>0</v>
          </cell>
          <cell r="BM205">
            <v>0</v>
          </cell>
          <cell r="BN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row>
        <row r="206">
          <cell r="A206" t="str">
            <v>MF SMI 01900</v>
          </cell>
          <cell r="C206" t="str">
            <v>Pagos anticipados M.N.</v>
          </cell>
          <cell r="F206">
            <v>0</v>
          </cell>
          <cell r="G206">
            <v>-10.54</v>
          </cell>
          <cell r="H206">
            <v>-5.7358647546566095</v>
          </cell>
          <cell r="I206">
            <v>-0.46238891916646119</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BB206">
            <v>0</v>
          </cell>
          <cell r="BG206">
            <v>0</v>
          </cell>
          <cell r="BH206">
            <v>0</v>
          </cell>
          <cell r="BI206">
            <v>0</v>
          </cell>
          <cell r="BJ206">
            <v>0</v>
          </cell>
          <cell r="BK206">
            <v>0</v>
          </cell>
          <cell r="BL206">
            <v>0</v>
          </cell>
          <cell r="BM206">
            <v>0</v>
          </cell>
          <cell r="BN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row>
        <row r="207">
          <cell r="A207" t="str">
            <v>MFSMI 02000</v>
          </cell>
          <cell r="C207" t="str">
            <v>Activo fijo  M.E.</v>
          </cell>
          <cell r="F207">
            <v>0</v>
          </cell>
          <cell r="G207">
            <v>0</v>
          </cell>
          <cell r="H207">
            <v>-6.2701419455867241E-2</v>
          </cell>
          <cell r="I207">
            <v>-1.324608541312272E-2</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BB207">
            <v>0</v>
          </cell>
          <cell r="BG207">
            <v>0</v>
          </cell>
          <cell r="BH207">
            <v>0</v>
          </cell>
          <cell r="BI207">
            <v>0</v>
          </cell>
          <cell r="BJ207">
            <v>0</v>
          </cell>
          <cell r="BK207">
            <v>0</v>
          </cell>
          <cell r="BL207">
            <v>0</v>
          </cell>
          <cell r="BM207">
            <v>0</v>
          </cell>
          <cell r="BN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row>
        <row r="208">
          <cell r="A208" t="str">
            <v>MF SMI 02100</v>
          </cell>
          <cell r="C208" t="str">
            <v>Bienes adjudicados M.E.</v>
          </cell>
          <cell r="F208">
            <v>0</v>
          </cell>
          <cell r="G208">
            <v>0</v>
          </cell>
          <cell r="H208">
            <v>-1.7879047174737255E-2</v>
          </cell>
          <cell r="I208">
            <v>-1.0166953343824425E-2</v>
          </cell>
          <cell r="J208">
            <v>-6.9722967051504975E-17</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BB208">
            <v>0</v>
          </cell>
          <cell r="BG208">
            <v>0</v>
          </cell>
          <cell r="BH208">
            <v>0</v>
          </cell>
          <cell r="BI208">
            <v>0</v>
          </cell>
          <cell r="BJ208">
            <v>0</v>
          </cell>
          <cell r="BK208">
            <v>0</v>
          </cell>
          <cell r="BL208">
            <v>0</v>
          </cell>
          <cell r="BM208">
            <v>0</v>
          </cell>
          <cell r="BN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row>
        <row r="209">
          <cell r="A209" t="str">
            <v>MF SMI 02200</v>
          </cell>
          <cell r="C209" t="str">
            <v>Gtos. inst. y otros gtos por amort. M.E.</v>
          </cell>
          <cell r="F209">
            <v>0</v>
          </cell>
          <cell r="G209">
            <v>0</v>
          </cell>
          <cell r="H209">
            <v>-6.3675527853622266E-2</v>
          </cell>
          <cell r="I209">
            <v>-8.5034406892655796E-3</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BB209">
            <v>0</v>
          </cell>
          <cell r="BG209">
            <v>0</v>
          </cell>
          <cell r="BH209">
            <v>0</v>
          </cell>
          <cell r="BI209">
            <v>0</v>
          </cell>
          <cell r="BJ209">
            <v>0</v>
          </cell>
          <cell r="BK209">
            <v>0</v>
          </cell>
          <cell r="BL209">
            <v>0</v>
          </cell>
          <cell r="BM209">
            <v>0</v>
          </cell>
          <cell r="BN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row>
        <row r="210">
          <cell r="A210" t="str">
            <v>MF SMI 02300</v>
          </cell>
          <cell r="C210" t="str">
            <v>Deudores diversos M.E.</v>
          </cell>
          <cell r="F210">
            <v>0</v>
          </cell>
          <cell r="G210">
            <v>0</v>
          </cell>
          <cell r="H210">
            <v>-0.83954383862690263</v>
          </cell>
          <cell r="I210">
            <v>-0.19097767957895628</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BB210">
            <v>0</v>
          </cell>
          <cell r="BG210">
            <v>0</v>
          </cell>
          <cell r="BH210">
            <v>0</v>
          </cell>
          <cell r="BI210">
            <v>0</v>
          </cell>
          <cell r="BJ210">
            <v>0</v>
          </cell>
          <cell r="BK210">
            <v>0</v>
          </cell>
          <cell r="BL210">
            <v>0</v>
          </cell>
          <cell r="BM210">
            <v>0</v>
          </cell>
          <cell r="BN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row>
        <row r="211">
          <cell r="A211" t="str">
            <v>MF SMI 02400</v>
          </cell>
          <cell r="C211" t="str">
            <v>Otros improductivos M.E.</v>
          </cell>
          <cell r="E211">
            <v>-37.776049999999998</v>
          </cell>
          <cell r="F211">
            <v>-31.924188314166667</v>
          </cell>
          <cell r="G211">
            <v>-21.997065496462714</v>
          </cell>
          <cell r="H211">
            <v>-2.8150332754432066</v>
          </cell>
          <cell r="I211">
            <v>-1.4107038855930281</v>
          </cell>
          <cell r="J211">
            <v>-1.2191572605677861</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BB211">
            <v>0</v>
          </cell>
          <cell r="BG211">
            <v>0</v>
          </cell>
          <cell r="BH211">
            <v>0</v>
          </cell>
          <cell r="BI211">
            <v>0</v>
          </cell>
          <cell r="BJ211">
            <v>0</v>
          </cell>
          <cell r="BK211">
            <v>0</v>
          </cell>
          <cell r="BL211">
            <v>0</v>
          </cell>
          <cell r="BM211">
            <v>0</v>
          </cell>
          <cell r="BN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row>
        <row r="212">
          <cell r="A212" t="str">
            <v>MF SMI 02500</v>
          </cell>
          <cell r="C212" t="str">
            <v>Pagos anticipados M.E.</v>
          </cell>
          <cell r="F212">
            <v>0</v>
          </cell>
          <cell r="G212">
            <v>0</v>
          </cell>
          <cell r="H212">
            <v>-0.40444086230831916</v>
          </cell>
          <cell r="I212">
            <v>-1.2185378240396706E-2</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BB212">
            <v>0</v>
          </cell>
          <cell r="BG212">
            <v>0</v>
          </cell>
          <cell r="BH212">
            <v>0</v>
          </cell>
          <cell r="BI212">
            <v>0</v>
          </cell>
          <cell r="BJ212">
            <v>0</v>
          </cell>
          <cell r="BK212">
            <v>0</v>
          </cell>
          <cell r="BL212">
            <v>0</v>
          </cell>
          <cell r="BM212">
            <v>0</v>
          </cell>
          <cell r="BN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row>
        <row r="213">
          <cell r="A213" t="str">
            <v>MF SMI 01000</v>
          </cell>
          <cell r="C213" t="str">
            <v>Sin rendimiento en margen e Improductivos</v>
          </cell>
          <cell r="D213">
            <v>-1005.9</v>
          </cell>
          <cell r="E213">
            <v>-426.47090999999995</v>
          </cell>
          <cell r="F213">
            <v>-280.09141734055549</v>
          </cell>
          <cell r="G213">
            <v>-67.752212591493546</v>
          </cell>
          <cell r="H213">
            <v>-50.208376081746032</v>
          </cell>
          <cell r="I213">
            <v>-28.207163520269255</v>
          </cell>
          <cell r="J213">
            <v>-14.859420620344963</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row>
        <row r="214">
          <cell r="A214" t="str">
            <v>MF EAC 01000</v>
          </cell>
          <cell r="C214" t="str">
            <v>Efecto de Actualización</v>
          </cell>
          <cell r="F214">
            <v>0</v>
          </cell>
          <cell r="G214">
            <v>0</v>
          </cell>
          <cell r="H214">
            <v>21.654596000000002</v>
          </cell>
          <cell r="I214">
            <v>11.783568999999964</v>
          </cell>
          <cell r="J214">
            <v>40.762703999999971</v>
          </cell>
          <cell r="K214">
            <v>35.409716999999972</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BB214">
            <v>0</v>
          </cell>
          <cell r="BG214">
            <v>0</v>
          </cell>
          <cell r="BH214">
            <v>0</v>
          </cell>
          <cell r="BI214">
            <v>0</v>
          </cell>
          <cell r="BJ214">
            <v>0</v>
          </cell>
          <cell r="BK214">
            <v>0</v>
          </cell>
          <cell r="BL214">
            <v>0</v>
          </cell>
          <cell r="BM214">
            <v>0</v>
          </cell>
          <cell r="BN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row>
        <row r="215">
          <cell r="A215" t="str">
            <v>MF FGA 01000</v>
          </cell>
          <cell r="C215" t="str">
            <v xml:space="preserve">Fiso. garantías </v>
          </cell>
          <cell r="E215">
            <v>-12.38</v>
          </cell>
          <cell r="F215">
            <v>-18.733644097222218</v>
          </cell>
          <cell r="G215">
            <v>-22.976261487633614</v>
          </cell>
          <cell r="H215">
            <v>-40.328880307991511</v>
          </cell>
          <cell r="I215">
            <v>-8.5662440229083057</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BB215">
            <v>0</v>
          </cell>
          <cell r="BG215">
            <v>0</v>
          </cell>
          <cell r="BH215">
            <v>0</v>
          </cell>
          <cell r="BI215">
            <v>0</v>
          </cell>
          <cell r="BJ215">
            <v>0</v>
          </cell>
          <cell r="BK215">
            <v>0</v>
          </cell>
          <cell r="BL215">
            <v>0</v>
          </cell>
          <cell r="BM215">
            <v>0</v>
          </cell>
          <cell r="BN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row>
        <row r="216">
          <cell r="A216" t="str">
            <v>MF FPY 01000</v>
          </cell>
          <cell r="C216" t="str">
            <v>Fideicomiso PYMES</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BB216">
            <v>0</v>
          </cell>
          <cell r="BG216">
            <v>0</v>
          </cell>
          <cell r="BH216">
            <v>0</v>
          </cell>
          <cell r="BI216">
            <v>0</v>
          </cell>
          <cell r="BJ216">
            <v>0</v>
          </cell>
          <cell r="BK216">
            <v>0</v>
          </cell>
          <cell r="BL216">
            <v>0</v>
          </cell>
          <cell r="BM216">
            <v>0</v>
          </cell>
          <cell r="BN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row>
        <row r="217">
          <cell r="A217" t="str">
            <v>MF EIT 01000</v>
          </cell>
          <cell r="C217" t="str">
            <v>Efecto por incremento en tasas</v>
          </cell>
          <cell r="E217">
            <v>0</v>
          </cell>
          <cell r="F217">
            <v>0</v>
          </cell>
          <cell r="G217">
            <v>0</v>
          </cell>
          <cell r="H217">
            <v>0</v>
          </cell>
          <cell r="I217">
            <v>0</v>
          </cell>
          <cell r="J217">
            <v>0</v>
          </cell>
          <cell r="K217">
            <v>0</v>
          </cell>
          <cell r="L217">
            <v>0</v>
          </cell>
          <cell r="M217">
            <v>0</v>
          </cell>
          <cell r="N217">
            <v>0</v>
          </cell>
          <cell r="AA217">
            <v>0</v>
          </cell>
          <cell r="AN217">
            <v>0</v>
          </cell>
          <cell r="AO217">
            <v>0</v>
          </cell>
          <cell r="BB217">
            <v>0</v>
          </cell>
          <cell r="BG217">
            <v>0</v>
          </cell>
          <cell r="BH217">
            <v>0</v>
          </cell>
          <cell r="BI217">
            <v>0</v>
          </cell>
          <cell r="BJ217">
            <v>0</v>
          </cell>
          <cell r="BK217">
            <v>0</v>
          </cell>
          <cell r="BL217">
            <v>0</v>
          </cell>
          <cell r="BM217">
            <v>0</v>
          </cell>
          <cell r="BN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row>
        <row r="218">
          <cell r="A218" t="str">
            <v>MF CLC 01000</v>
          </cell>
          <cell r="C218" t="str">
            <v>Cuentas liquidadoras y 5000</v>
          </cell>
          <cell r="F218">
            <v>0</v>
          </cell>
          <cell r="G218">
            <v>0</v>
          </cell>
          <cell r="H218">
            <v>0</v>
          </cell>
          <cell r="I218">
            <v>-647.76532927777794</v>
          </cell>
          <cell r="J218">
            <v>-277.93841746944469</v>
          </cell>
          <cell r="K218">
            <v>-466.99736330729797</v>
          </cell>
          <cell r="L218">
            <v>-404.57931801691529</v>
          </cell>
          <cell r="M218">
            <v>-356.73773950800114</v>
          </cell>
          <cell r="N218">
            <v>209.87663923813068</v>
          </cell>
          <cell r="O218">
            <v>20.588277104608217</v>
          </cell>
          <cell r="P218">
            <v>20.594321335087706</v>
          </cell>
          <cell r="Q218">
            <v>33.884455875752529</v>
          </cell>
          <cell r="R218">
            <v>38.257560526153199</v>
          </cell>
          <cell r="S218">
            <v>44.479239139661118</v>
          </cell>
          <cell r="T218">
            <v>47.677425549864296</v>
          </cell>
          <cell r="U218">
            <v>61.55340234412683</v>
          </cell>
          <cell r="V218">
            <v>44.351071032089934</v>
          </cell>
          <cell r="W218">
            <v>48.333213494269174</v>
          </cell>
          <cell r="X218">
            <v>46.069279803049398</v>
          </cell>
          <cell r="Y218">
            <v>33.458025883840556</v>
          </cell>
          <cell r="Z218">
            <v>31.403462538849499</v>
          </cell>
          <cell r="AA218">
            <v>470.64973462735247</v>
          </cell>
          <cell r="AB218">
            <v>38.963693057636149</v>
          </cell>
          <cell r="AC218">
            <v>63.609445671346016</v>
          </cell>
          <cell r="AD218">
            <v>77.238210557409701</v>
          </cell>
          <cell r="AE218">
            <v>92.700482397185283</v>
          </cell>
          <cell r="AF218">
            <v>66.958023416967833</v>
          </cell>
          <cell r="AG218">
            <v>55.728466739849559</v>
          </cell>
          <cell r="AH218">
            <v>42.519198833551819</v>
          </cell>
          <cell r="AI218">
            <v>25.762165505567268</v>
          </cell>
          <cell r="AJ218">
            <v>42.924134293057818</v>
          </cell>
          <cell r="AK218">
            <v>58.269867915864147</v>
          </cell>
          <cell r="AL218">
            <v>39.674246176294666</v>
          </cell>
          <cell r="AM218">
            <v>23.608686797570716</v>
          </cell>
          <cell r="AN218">
            <v>627.95662136230101</v>
          </cell>
          <cell r="AO218">
            <v>0</v>
          </cell>
          <cell r="AP218">
            <v>26.420682703413021</v>
          </cell>
          <cell r="AQ218">
            <v>27.205719313883776</v>
          </cell>
          <cell r="AR218">
            <v>37.239836727035645</v>
          </cell>
          <cell r="AS218">
            <v>43.220126522961472</v>
          </cell>
          <cell r="AT218">
            <v>65.498305892415814</v>
          </cell>
          <cell r="AU218">
            <v>5.11135358874047</v>
          </cell>
          <cell r="AV218">
            <v>18.881694775451002</v>
          </cell>
          <cell r="AW218">
            <v>25.502428363999009</v>
          </cell>
          <cell r="AX218">
            <v>20.473437679179753</v>
          </cell>
          <cell r="AY218">
            <v>57.970959152641115</v>
          </cell>
          <cell r="BB218">
            <v>327.52454471972106</v>
          </cell>
          <cell r="BG218">
            <v>0</v>
          </cell>
          <cell r="BH218">
            <v>0</v>
          </cell>
          <cell r="BI218">
            <v>0</v>
          </cell>
          <cell r="BJ218">
            <v>0</v>
          </cell>
          <cell r="BK218">
            <v>0</v>
          </cell>
          <cell r="BL218">
            <v>0</v>
          </cell>
          <cell r="BM218">
            <v>0</v>
          </cell>
          <cell r="BN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row>
        <row r="219">
          <cell r="A219" t="str">
            <v>MF PTE 01100</v>
          </cell>
          <cell r="C219" t="str">
            <v>Disponibilidades sin rendimiento M.N.</v>
          </cell>
          <cell r="F219">
            <v>0</v>
          </cell>
          <cell r="G219">
            <v>0</v>
          </cell>
          <cell r="H219">
            <v>-1.6622032234378903</v>
          </cell>
          <cell r="I219">
            <v>-2.3792336634500657</v>
          </cell>
          <cell r="J219">
            <v>-2.4914948554161076</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BB219">
            <v>0</v>
          </cell>
          <cell r="BG219">
            <v>0</v>
          </cell>
          <cell r="BH219">
            <v>0</v>
          </cell>
          <cell r="BI219">
            <v>0</v>
          </cell>
          <cell r="BJ219">
            <v>0</v>
          </cell>
          <cell r="BK219">
            <v>0</v>
          </cell>
          <cell r="BL219">
            <v>0</v>
          </cell>
          <cell r="BM219">
            <v>0</v>
          </cell>
          <cell r="BN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row>
        <row r="220">
          <cell r="A220" t="str">
            <v>MF PTE 01200</v>
          </cell>
          <cell r="C220" t="str">
            <v>Disponibilidades sin rendimiento M.E.</v>
          </cell>
          <cell r="F220">
            <v>0</v>
          </cell>
          <cell r="G220">
            <v>0</v>
          </cell>
          <cell r="H220">
            <v>-0.64861227746354799</v>
          </cell>
          <cell r="I220">
            <v>-0.76161270766227462</v>
          </cell>
          <cell r="J220">
            <v>-1.1437877154620748</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BB220">
            <v>0</v>
          </cell>
          <cell r="BG220">
            <v>0</v>
          </cell>
          <cell r="BH220">
            <v>0</v>
          </cell>
          <cell r="BI220">
            <v>0</v>
          </cell>
          <cell r="BJ220">
            <v>0</v>
          </cell>
          <cell r="BK220">
            <v>0</v>
          </cell>
          <cell r="BL220">
            <v>0</v>
          </cell>
          <cell r="BM220">
            <v>0</v>
          </cell>
          <cell r="BN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row>
        <row r="221">
          <cell r="A221" t="str">
            <v>MF PTE 01300</v>
          </cell>
          <cell r="C221" t="str">
            <v>Call money MN</v>
          </cell>
          <cell r="E221">
            <v>-157.27431999999993</v>
          </cell>
          <cell r="F221">
            <v>-12.75691000138889</v>
          </cell>
          <cell r="G221">
            <v>-0.30332285433667461</v>
          </cell>
          <cell r="H221">
            <v>4.6350809075175299</v>
          </cell>
          <cell r="I221">
            <v>2.8020193421192365</v>
          </cell>
          <cell r="J221">
            <v>2.711638277088078</v>
          </cell>
          <cell r="K221">
            <v>0.94859543791224965</v>
          </cell>
          <cell r="L221">
            <v>1.4556181021524512</v>
          </cell>
          <cell r="M221">
            <v>0.49557575642300522</v>
          </cell>
          <cell r="N221">
            <v>-0.36649312521897714</v>
          </cell>
          <cell r="O221">
            <v>4.713430987669831E-2</v>
          </cell>
          <cell r="P221">
            <v>-1.0015783519956134E-2</v>
          </cell>
          <cell r="Q221">
            <v>-2.2212924259168432E-3</v>
          </cell>
          <cell r="R221">
            <v>7.0670419673493079E-2</v>
          </cell>
          <cell r="S221">
            <v>0.3733063175098934</v>
          </cell>
          <cell r="T221">
            <v>1.787894537297241E-2</v>
          </cell>
          <cell r="U221">
            <v>-4.5012353450885314</v>
          </cell>
          <cell r="V221">
            <v>2.8594668280827165</v>
          </cell>
          <cell r="W221">
            <v>2.6497490134036603</v>
          </cell>
          <cell r="X221">
            <v>0.20113705933055392</v>
          </cell>
          <cell r="Y221">
            <v>0.11580096019785024</v>
          </cell>
          <cell r="Z221">
            <v>-0.21123866102028721</v>
          </cell>
          <cell r="AA221">
            <v>1.6104327713931461</v>
          </cell>
          <cell r="AB221">
            <v>6.4454830026535959E-2</v>
          </cell>
          <cell r="AC221">
            <v>0.12637900568117466</v>
          </cell>
          <cell r="AD221">
            <v>-0.96224459555045438</v>
          </cell>
          <cell r="AE221">
            <v>0.81968224853098892</v>
          </cell>
          <cell r="AF221">
            <v>1.6487017859083686E-2</v>
          </cell>
          <cell r="AG221">
            <v>-5.555786278543362E-2</v>
          </cell>
          <cell r="AH221">
            <v>0.10768725445622351</v>
          </cell>
          <cell r="AI221">
            <v>2.872116444923023E-3</v>
          </cell>
          <cell r="AJ221">
            <v>2.6304923710180894E-2</v>
          </cell>
          <cell r="AK221">
            <v>-0.13834245271250456</v>
          </cell>
          <cell r="AL221">
            <v>9.4697342055351186E-2</v>
          </cell>
          <cell r="AM221">
            <v>-0.24668150846700421</v>
          </cell>
          <cell r="AN221">
            <v>-0.14426168075093493</v>
          </cell>
          <cell r="AO221">
            <v>0</v>
          </cell>
          <cell r="AP221">
            <v>0.42985853077363867</v>
          </cell>
          <cell r="AQ221">
            <v>7.5011062416367125E-2</v>
          </cell>
          <cell r="AR221">
            <v>-0.30515629717679627</v>
          </cell>
          <cell r="AS221">
            <v>0.32285151053606675</v>
          </cell>
          <cell r="AT221">
            <v>-0.18582997190465722</v>
          </cell>
          <cell r="AU221">
            <v>0.11191437093970347</v>
          </cell>
          <cell r="AV221">
            <v>-0.12825915276029676</v>
          </cell>
          <cell r="AW221">
            <v>-0.13296802142011632</v>
          </cell>
          <cell r="AX221">
            <v>-0.28428158633645406</v>
          </cell>
          <cell r="AY221">
            <v>0.39352987527786398</v>
          </cell>
          <cell r="BB221">
            <v>0.29667032034531937</v>
          </cell>
          <cell r="BG221">
            <v>0</v>
          </cell>
          <cell r="BH221">
            <v>0</v>
          </cell>
          <cell r="BI221">
            <v>0</v>
          </cell>
          <cell r="BJ221">
            <v>0</v>
          </cell>
          <cell r="BK221">
            <v>0</v>
          </cell>
          <cell r="BL221">
            <v>0</v>
          </cell>
          <cell r="BM221">
            <v>0</v>
          </cell>
          <cell r="BN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E221">
            <v>0</v>
          </cell>
          <cell r="CF221">
            <v>0</v>
          </cell>
          <cell r="CG221">
            <v>0</v>
          </cell>
          <cell r="CH221">
            <v>0</v>
          </cell>
          <cell r="CI221">
            <v>0</v>
          </cell>
          <cell r="CJ221">
            <v>0</v>
          </cell>
        </row>
        <row r="222">
          <cell r="A222" t="str">
            <v>MF PTE 01400</v>
          </cell>
          <cell r="C222" t="str">
            <v>Depósito Banxico</v>
          </cell>
          <cell r="E222">
            <v>0</v>
          </cell>
          <cell r="F222">
            <v>23.708290823611165</v>
          </cell>
          <cell r="G222">
            <v>-30.711482771435541</v>
          </cell>
          <cell r="H222">
            <v>-16.421853349304691</v>
          </cell>
          <cell r="I222">
            <v>-10.879742167486597</v>
          </cell>
          <cell r="J222">
            <v>2.1506389036841256</v>
          </cell>
          <cell r="K222">
            <v>-1.3518264585741235E-2</v>
          </cell>
          <cell r="L222">
            <v>9.1965495980075218</v>
          </cell>
          <cell r="M222">
            <v>1.2620362981810942</v>
          </cell>
          <cell r="N222">
            <v>-0.27811752900950637</v>
          </cell>
          <cell r="O222">
            <v>-3.6994744524136536E-2</v>
          </cell>
          <cell r="P222">
            <v>2.1339571670594637E-2</v>
          </cell>
          <cell r="Q222">
            <v>-1.3689638149422478E-2</v>
          </cell>
          <cell r="R222">
            <v>1.9804362991436619E-2</v>
          </cell>
          <cell r="S222">
            <v>1.0265712755710865E-2</v>
          </cell>
          <cell r="T222">
            <v>-8.5800816800087887E-3</v>
          </cell>
          <cell r="U222">
            <v>3.7026924115292061</v>
          </cell>
          <cell r="V222">
            <v>-2.5317036889023186</v>
          </cell>
          <cell r="W222">
            <v>-0.98776005697150993</v>
          </cell>
          <cell r="X222">
            <v>-4.5184184152461171E-2</v>
          </cell>
          <cell r="Y222">
            <v>8.4366288594381444E-2</v>
          </cell>
          <cell r="Z222">
            <v>-0.23620649075938616</v>
          </cell>
          <cell r="AA222">
            <v>-2.165053759791391E-2</v>
          </cell>
          <cell r="AB222">
            <v>-3.3740365793605065E-2</v>
          </cell>
          <cell r="AC222">
            <v>8.5729234863109127E-2</v>
          </cell>
          <cell r="AD222">
            <v>-8.8391990933871512E-3</v>
          </cell>
          <cell r="AE222">
            <v>-1.3380561860358853E-3</v>
          </cell>
          <cell r="AF222">
            <v>5.6985925825493666E-2</v>
          </cell>
          <cell r="AG222">
            <v>-1.4242661680597735E-2</v>
          </cell>
          <cell r="AH222">
            <v>1.9614831933886023E-2</v>
          </cell>
          <cell r="AI222">
            <v>-5.2099037675716886E-3</v>
          </cell>
          <cell r="AJ222">
            <v>2.9192863359611465E-2</v>
          </cell>
          <cell r="AK222">
            <v>0.25059120438371707</v>
          </cell>
          <cell r="AL222">
            <v>-1.0002444893750351E-2</v>
          </cell>
          <cell r="AM222">
            <v>3.8277590746815804E-4</v>
          </cell>
          <cell r="AN222">
            <v>0.36912420485833763</v>
          </cell>
          <cell r="AO222">
            <v>0</v>
          </cell>
          <cell r="AP222">
            <v>-7.0700071402285403E-3</v>
          </cell>
          <cell r="AQ222">
            <v>1.9840425256170136E-2</v>
          </cell>
          <cell r="AR222">
            <v>9.7889781964276779E-2</v>
          </cell>
          <cell r="AS222">
            <v>9.2111103399943772E-2</v>
          </cell>
          <cell r="AT222">
            <v>-8.6509468109881027E-3</v>
          </cell>
          <cell r="AU222">
            <v>-3.1094023216212463E-2</v>
          </cell>
          <cell r="AV222">
            <v>4.9982857474184073E-2</v>
          </cell>
          <cell r="AW222">
            <v>-3.132583268740774E-2</v>
          </cell>
          <cell r="AX222">
            <v>0.13897811346926403</v>
          </cell>
          <cell r="AY222">
            <v>8.3246749799620545E-2</v>
          </cell>
          <cell r="BB222">
            <v>0.40390822150862249</v>
          </cell>
          <cell r="BG222">
            <v>0</v>
          </cell>
          <cell r="BH222">
            <v>0</v>
          </cell>
          <cell r="BI222">
            <v>0</v>
          </cell>
          <cell r="BJ222">
            <v>0</v>
          </cell>
          <cell r="BK222">
            <v>0</v>
          </cell>
          <cell r="BL222">
            <v>0</v>
          </cell>
          <cell r="BM222">
            <v>0</v>
          </cell>
          <cell r="BN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E222">
            <v>0</v>
          </cell>
          <cell r="CF222">
            <v>0</v>
          </cell>
          <cell r="CG222">
            <v>0</v>
          </cell>
          <cell r="CH222">
            <v>0</v>
          </cell>
          <cell r="CI222">
            <v>0</v>
          </cell>
          <cell r="CJ222">
            <v>0</v>
          </cell>
        </row>
        <row r="223">
          <cell r="A223" t="str">
            <v>MF PTE 01500</v>
          </cell>
          <cell r="C223" t="str">
            <v>Papel Cremi Unión</v>
          </cell>
          <cell r="E223">
            <v>52.6</v>
          </cell>
          <cell r="F223">
            <v>45.92495753194445</v>
          </cell>
          <cell r="G223">
            <v>35.214844104444438</v>
          </cell>
          <cell r="H223">
            <v>5.4278726766666683</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BB223">
            <v>0</v>
          </cell>
          <cell r="BG223">
            <v>0</v>
          </cell>
          <cell r="BH223">
            <v>0</v>
          </cell>
          <cell r="BI223">
            <v>0</v>
          </cell>
          <cell r="BJ223">
            <v>0</v>
          </cell>
          <cell r="BK223">
            <v>0</v>
          </cell>
          <cell r="BL223">
            <v>0</v>
          </cell>
          <cell r="BM223">
            <v>0</v>
          </cell>
          <cell r="BN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row>
        <row r="224">
          <cell r="A224" t="str">
            <v>MF PTE 01600</v>
          </cell>
          <cell r="C224" t="str">
            <v>Amortización de diferidos</v>
          </cell>
          <cell r="E224">
            <v>110.9</v>
          </cell>
          <cell r="F224">
            <v>59.1</v>
          </cell>
          <cell r="G224">
            <v>6.4766984799999987</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BB224">
            <v>0</v>
          </cell>
          <cell r="BG224">
            <v>0</v>
          </cell>
          <cell r="BH224">
            <v>0</v>
          </cell>
          <cell r="BI224">
            <v>0</v>
          </cell>
          <cell r="BJ224">
            <v>0</v>
          </cell>
          <cell r="BK224">
            <v>0</v>
          </cell>
          <cell r="BL224">
            <v>0</v>
          </cell>
          <cell r="BM224">
            <v>0</v>
          </cell>
          <cell r="BN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row>
        <row r="225">
          <cell r="A225" t="str">
            <v>MF PTE 01700</v>
          </cell>
          <cell r="C225" t="str">
            <v>Inversión por cuenta de terceros ME</v>
          </cell>
          <cell r="E225">
            <v>5.7</v>
          </cell>
          <cell r="F225">
            <v>11.845000000000001</v>
          </cell>
          <cell r="G225">
            <v>5.7503000474406081</v>
          </cell>
          <cell r="H225">
            <v>10.134824518035209</v>
          </cell>
          <cell r="I225">
            <v>2.7159432638768526</v>
          </cell>
          <cell r="J225">
            <v>7.0538368027231186</v>
          </cell>
          <cell r="K225">
            <v>5.3022752668150854</v>
          </cell>
          <cell r="L225">
            <v>1.534628949726657</v>
          </cell>
          <cell r="M225">
            <v>1.1600505499555001</v>
          </cell>
          <cell r="N225">
            <v>1.2413322205395894</v>
          </cell>
          <cell r="O225">
            <v>3.7002796431341599E-2</v>
          </cell>
          <cell r="P225">
            <v>2.8691839653242492E-2</v>
          </cell>
          <cell r="Q225">
            <v>-1.3690860699299987E-3</v>
          </cell>
          <cell r="R225">
            <v>3.4456565219412767E-3</v>
          </cell>
          <cell r="S225">
            <v>2.8377655655221098E-2</v>
          </cell>
          <cell r="T225">
            <v>9.4682499999999975E-3</v>
          </cell>
          <cell r="U225">
            <v>-3.0847545702278999E-2</v>
          </cell>
          <cell r="V225">
            <v>-8.540559990794571E-3</v>
          </cell>
          <cell r="W225">
            <v>0.10030817213429288</v>
          </cell>
          <cell r="X225">
            <v>3.4242254018059561E-2</v>
          </cell>
          <cell r="Y225">
            <v>6.9084295982535293E-2</v>
          </cell>
          <cell r="Z225">
            <v>2.6584207993630898E-2</v>
          </cell>
          <cell r="AA225">
            <v>0.29644793662726154</v>
          </cell>
          <cell r="AB225">
            <v>1.1417620910697849E-2</v>
          </cell>
          <cell r="AC225">
            <v>2.9086317358135768E-2</v>
          </cell>
          <cell r="AD225">
            <v>2.6015636608425746E-2</v>
          </cell>
          <cell r="AE225">
            <v>4.6258515380532092E-2</v>
          </cell>
          <cell r="AF225">
            <v>0.12121757473756982</v>
          </cell>
          <cell r="AG225">
            <v>0.10380764419899001</v>
          </cell>
          <cell r="AH225">
            <v>9.5997547468629874E-2</v>
          </cell>
          <cell r="AI225">
            <v>0.16196168144934228</v>
          </cell>
          <cell r="AJ225">
            <v>0.12884893116277712</v>
          </cell>
          <cell r="AK225">
            <v>0.7305223254954234</v>
          </cell>
          <cell r="AL225">
            <v>0.48298386143386957</v>
          </cell>
          <cell r="AM225">
            <v>0.52138006708417195</v>
          </cell>
          <cell r="AN225">
            <v>2.4594977232885658</v>
          </cell>
          <cell r="AO225">
            <v>0</v>
          </cell>
          <cell r="AP225">
            <v>0.23672572015255328</v>
          </cell>
          <cell r="AQ225">
            <v>0.20727116580372851</v>
          </cell>
          <cell r="AR225">
            <v>0.26827457435402707</v>
          </cell>
          <cell r="AS225">
            <v>0.13340996344125403</v>
          </cell>
          <cell r="AT225">
            <v>0.40410363565459034</v>
          </cell>
          <cell r="AU225">
            <v>0.22609927204886571</v>
          </cell>
          <cell r="AV225">
            <v>0.11700469523490428</v>
          </cell>
          <cell r="AW225">
            <v>0.10340942848705631</v>
          </cell>
          <cell r="AX225">
            <v>0.10290819926406251</v>
          </cell>
          <cell r="AY225">
            <v>0.10227241621107956</v>
          </cell>
          <cell r="BB225">
            <v>1.9014790706521216</v>
          </cell>
          <cell r="BG225">
            <v>0</v>
          </cell>
          <cell r="BH225">
            <v>0</v>
          </cell>
          <cell r="BI225">
            <v>0</v>
          </cell>
          <cell r="BJ225">
            <v>0</v>
          </cell>
          <cell r="BK225">
            <v>0</v>
          </cell>
          <cell r="BL225">
            <v>0</v>
          </cell>
          <cell r="BM225">
            <v>0</v>
          </cell>
          <cell r="BN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E225">
            <v>0</v>
          </cell>
          <cell r="CF225">
            <v>0</v>
          </cell>
          <cell r="CG225">
            <v>0</v>
          </cell>
          <cell r="CH225">
            <v>0</v>
          </cell>
          <cell r="CI225">
            <v>0</v>
          </cell>
          <cell r="CJ225">
            <v>0</v>
          </cell>
        </row>
        <row r="226">
          <cell r="A226" t="str">
            <v>MF PTE 01750</v>
          </cell>
          <cell r="C226" t="str">
            <v>Depósitos a Plazo (Propios) ME</v>
          </cell>
          <cell r="H226">
            <v>0</v>
          </cell>
          <cell r="I226">
            <v>0</v>
          </cell>
          <cell r="J226">
            <v>6.214662538834391</v>
          </cell>
          <cell r="K226">
            <v>4.8776174917812547</v>
          </cell>
          <cell r="L226">
            <v>5.0920318734748884</v>
          </cell>
          <cell r="M226">
            <v>10.028681066745058</v>
          </cell>
          <cell r="N226">
            <v>7.9987069320848976</v>
          </cell>
          <cell r="O226">
            <v>0.37162194281576078</v>
          </cell>
          <cell r="P226">
            <v>0.37369233854400502</v>
          </cell>
          <cell r="Q226">
            <v>0.5743564215287903</v>
          </cell>
          <cell r="R226">
            <v>0.26544459419573802</v>
          </cell>
          <cell r="S226">
            <v>0.2214250081635348</v>
          </cell>
          <cell r="T226">
            <v>6.8577242913247169E-2</v>
          </cell>
          <cell r="U226">
            <v>0.30604483316817704</v>
          </cell>
          <cell r="V226">
            <v>0.11564033991148299</v>
          </cell>
          <cell r="W226">
            <v>0.20406097343279983</v>
          </cell>
          <cell r="X226">
            <v>1.4158301051222502E-2</v>
          </cell>
          <cell r="Y226">
            <v>5.4276506362475885E-2</v>
          </cell>
          <cell r="Z226">
            <v>1.3762732203790513E-3</v>
          </cell>
          <cell r="AA226">
            <v>2.5706747753076131</v>
          </cell>
          <cell r="AB226">
            <v>4.3768434502437081E-4</v>
          </cell>
          <cell r="AC226">
            <v>4.6165142111146197E-5</v>
          </cell>
          <cell r="AD226">
            <v>-2.1775014748852327E-4</v>
          </cell>
          <cell r="AE226">
            <v>7.655866528793354E-4</v>
          </cell>
          <cell r="AF226">
            <v>0.10703861182502315</v>
          </cell>
          <cell r="AG226">
            <v>0.80170403706254612</v>
          </cell>
          <cell r="AH226">
            <v>0.69885706422457539</v>
          </cell>
          <cell r="AI226">
            <v>1.1269441199083703</v>
          </cell>
          <cell r="AJ226">
            <v>0.88826011447501196</v>
          </cell>
          <cell r="AK226">
            <v>0.12708166462207965</v>
          </cell>
          <cell r="AL226">
            <v>8.7048129412072003E-2</v>
          </cell>
          <cell r="AM226">
            <v>0.10247412172827251</v>
          </cell>
          <cell r="AN226">
            <v>3.9404395492504771</v>
          </cell>
          <cell r="AO226">
            <v>38</v>
          </cell>
          <cell r="AP226">
            <v>7.1847409971352874E-2</v>
          </cell>
          <cell r="AQ226">
            <v>1.4268374318696488E-2</v>
          </cell>
          <cell r="AR226">
            <v>0.15509139708566652</v>
          </cell>
          <cell r="AS226">
            <v>5.3670311190069868E-2</v>
          </cell>
          <cell r="AT226">
            <v>0.31386252409111215</v>
          </cell>
          <cell r="AU226">
            <v>5.3695472982581295E-2</v>
          </cell>
          <cell r="AV226">
            <v>6.1098599592242951E-3</v>
          </cell>
          <cell r="AW226">
            <v>9.1535524953938727E-2</v>
          </cell>
          <cell r="AX226">
            <v>9.5226348182968532E-2</v>
          </cell>
          <cell r="AY226">
            <v>0.106360144999564</v>
          </cell>
          <cell r="BB226">
            <v>0.96166736773517469</v>
          </cell>
          <cell r="BG226">
            <v>3.0833333333333335</v>
          </cell>
          <cell r="BH226">
            <v>3.0833333333333335</v>
          </cell>
          <cell r="BI226">
            <v>3.0833333333333335</v>
          </cell>
          <cell r="BJ226">
            <v>3.0833333333333335</v>
          </cell>
          <cell r="BK226">
            <v>3.0833333333333335</v>
          </cell>
          <cell r="BL226">
            <v>3.0833333333333335</v>
          </cell>
          <cell r="BM226">
            <v>3.0833333333333335</v>
          </cell>
          <cell r="BN226">
            <v>3.0833333333333335</v>
          </cell>
          <cell r="BP226">
            <v>24.666666666666664</v>
          </cell>
          <cell r="BQ226">
            <v>3.0833333333333335</v>
          </cell>
          <cell r="BR226">
            <v>3.0833333333333335</v>
          </cell>
          <cell r="BS226">
            <v>3.0833333333333335</v>
          </cell>
          <cell r="BT226">
            <v>3.0833333333333335</v>
          </cell>
          <cell r="BU226">
            <v>3.0833333333333335</v>
          </cell>
          <cell r="BV226">
            <v>3.0833333333333335</v>
          </cell>
          <cell r="BW226">
            <v>3.0833333333333335</v>
          </cell>
          <cell r="BX226">
            <v>3.0833333333333335</v>
          </cell>
          <cell r="BY226">
            <v>3.0833333333333335</v>
          </cell>
          <cell r="BZ226">
            <v>3.0833333333333335</v>
          </cell>
          <cell r="CA226">
            <v>3.0833333333333335</v>
          </cell>
          <cell r="CB226">
            <v>3.0833333333333335</v>
          </cell>
          <cell r="CC226">
            <v>37</v>
          </cell>
          <cell r="CD226">
            <v>37</v>
          </cell>
          <cell r="CE226">
            <v>37</v>
          </cell>
          <cell r="CF226">
            <v>38.85</v>
          </cell>
          <cell r="CG226">
            <v>40.792500000000004</v>
          </cell>
          <cell r="CH226">
            <v>42.832125000000005</v>
          </cell>
          <cell r="CI226">
            <v>44.973731250000007</v>
          </cell>
          <cell r="CJ226">
            <v>47.222417812500012</v>
          </cell>
        </row>
        <row r="227">
          <cell r="A227" t="str">
            <v>MF PTE 01800</v>
          </cell>
          <cell r="C227" t="str">
            <v>Overnight</v>
          </cell>
          <cell r="E227">
            <v>-40.094404999999995</v>
          </cell>
          <cell r="F227">
            <v>-140.23403860083332</v>
          </cell>
          <cell r="G227">
            <v>-86.43141506896724</v>
          </cell>
          <cell r="H227">
            <v>18.926687691778696</v>
          </cell>
          <cell r="I227">
            <v>268.92104457183081</v>
          </cell>
          <cell r="J227">
            <v>196.95800689258078</v>
          </cell>
          <cell r="K227">
            <v>293.82330670197103</v>
          </cell>
          <cell r="L227">
            <v>133.97360699037296</v>
          </cell>
          <cell r="M227">
            <v>40.5903240321773</v>
          </cell>
          <cell r="N227">
            <v>-28.23082705967288</v>
          </cell>
          <cell r="O227">
            <v>-5.2198892191554567</v>
          </cell>
          <cell r="P227">
            <v>-4.6068462883634114</v>
          </cell>
          <cell r="Q227">
            <v>-4.5430196750374838</v>
          </cell>
          <cell r="R227">
            <v>-6.2734483620308721</v>
          </cell>
          <cell r="S227">
            <v>-4.9265769321628632</v>
          </cell>
          <cell r="T227">
            <v>-5.7864734506283515</v>
          </cell>
          <cell r="U227">
            <v>-16.323969809130187</v>
          </cell>
          <cell r="V227">
            <v>-6.4366084590206327</v>
          </cell>
          <cell r="W227">
            <v>-5.291563354108499</v>
          </cell>
          <cell r="X227">
            <v>-17.732681435796096</v>
          </cell>
          <cell r="Y227">
            <v>-3.4735693133688441</v>
          </cell>
          <cell r="Z227">
            <v>-3.71185132435197</v>
          </cell>
          <cell r="AA227">
            <v>-84.326497623154651</v>
          </cell>
          <cell r="AB227">
            <v>-4.5696395534195799</v>
          </cell>
          <cell r="AC227">
            <v>-7.6642134898984224</v>
          </cell>
          <cell r="AD227">
            <v>-9.1164359647111457</v>
          </cell>
          <cell r="AE227">
            <v>-14.343674696983694</v>
          </cell>
          <cell r="AF227">
            <v>-14.078563035608589</v>
          </cell>
          <cell r="AG227">
            <v>-5.6858558542823898</v>
          </cell>
          <cell r="AH227">
            <v>-3.4463153110948168</v>
          </cell>
          <cell r="AI227">
            <v>-1.4071506662708282</v>
          </cell>
          <cell r="AJ227">
            <v>-2.0109747161290832</v>
          </cell>
          <cell r="AK227">
            <v>-10.737497613552147</v>
          </cell>
          <cell r="AL227">
            <v>-6.8097511870642995</v>
          </cell>
          <cell r="AM227">
            <v>-12.062870053240902</v>
          </cell>
          <cell r="AN227">
            <v>-91.932942142255897</v>
          </cell>
          <cell r="AO227">
            <v>0</v>
          </cell>
          <cell r="AP227">
            <v>-4.144064525395347</v>
          </cell>
          <cell r="AQ227">
            <v>-6.2681953301552902</v>
          </cell>
          <cell r="AR227">
            <v>-5.6936011882521784</v>
          </cell>
          <cell r="AS227">
            <v>-2.6000590077824173</v>
          </cell>
          <cell r="AT227">
            <v>-5.8712935723027719</v>
          </cell>
          <cell r="AU227">
            <v>-2.1632435121545686</v>
          </cell>
          <cell r="AV227">
            <v>-2.7248291246285903</v>
          </cell>
          <cell r="AW227">
            <v>-2.2642934748615526</v>
          </cell>
          <cell r="AX227">
            <v>-2.0311532638922496</v>
          </cell>
          <cell r="AY227">
            <v>-8.0860039998086943</v>
          </cell>
          <cell r="BB227">
            <v>-41.846736999233663</v>
          </cell>
          <cell r="BG227">
            <v>0</v>
          </cell>
          <cell r="BH227">
            <v>0</v>
          </cell>
          <cell r="BI227">
            <v>0</v>
          </cell>
          <cell r="BJ227">
            <v>0</v>
          </cell>
          <cell r="BK227">
            <v>0</v>
          </cell>
          <cell r="BL227">
            <v>0</v>
          </cell>
          <cell r="BM227">
            <v>0</v>
          </cell>
          <cell r="BN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E227">
            <v>0</v>
          </cell>
          <cell r="CF227">
            <v>0</v>
          </cell>
          <cell r="CG227">
            <v>0</v>
          </cell>
          <cell r="CH227">
            <v>0</v>
          </cell>
          <cell r="CI227">
            <v>0</v>
          </cell>
          <cell r="CJ227">
            <v>0</v>
          </cell>
        </row>
        <row r="228">
          <cell r="A228" t="str">
            <v>MF PTE 01900</v>
          </cell>
          <cell r="C228" t="str">
            <v>Inversión Tesorería</v>
          </cell>
          <cell r="F228">
            <v>0</v>
          </cell>
          <cell r="G228">
            <v>0</v>
          </cell>
          <cell r="H228">
            <v>37.302473792545399</v>
          </cell>
          <cell r="I228">
            <v>7.0705599280474063</v>
          </cell>
          <cell r="J228">
            <v>3.2006017400509212</v>
          </cell>
          <cell r="K228">
            <v>1.4462866522048863</v>
          </cell>
          <cell r="L228">
            <v>4.2716922473041601</v>
          </cell>
          <cell r="M228">
            <v>13.478304927037431</v>
          </cell>
          <cell r="N228">
            <v>2.0716386830858666</v>
          </cell>
          <cell r="O228">
            <v>4.4593250039753906E-6</v>
          </cell>
          <cell r="P228">
            <v>4.7056783000000061E-5</v>
          </cell>
          <cell r="Q228">
            <v>6.1321011377720005</v>
          </cell>
          <cell r="R228">
            <v>3.4338700000000003E-7</v>
          </cell>
          <cell r="S228">
            <v>2.1199346800000003E-4</v>
          </cell>
          <cell r="T228">
            <v>6.2806806000000013E-5</v>
          </cell>
          <cell r="U228">
            <v>3.1393896999999996E-5</v>
          </cell>
          <cell r="V228">
            <v>6.8132781999999997E-5</v>
          </cell>
          <cell r="W228">
            <v>2.6032555999999998E-5</v>
          </cell>
          <cell r="X228">
            <v>0</v>
          </cell>
          <cell r="Y228">
            <v>2.2495387999999999E-5</v>
          </cell>
          <cell r="Z228">
            <v>4.2660206999999993E-4</v>
          </cell>
          <cell r="AA228">
            <v>6.1330024542340045</v>
          </cell>
          <cell r="AB228">
            <v>4.3401718322610003</v>
          </cell>
          <cell r="AC228">
            <v>1.2402791149999999E-3</v>
          </cell>
          <cell r="AD228">
            <v>9.2173801148210046</v>
          </cell>
          <cell r="AE228">
            <v>7.7591670999999998E-5</v>
          </cell>
          <cell r="AF228">
            <v>-5.2200673670666802E-6</v>
          </cell>
          <cell r="AG228">
            <v>-1.2994462652806552E-3</v>
          </cell>
          <cell r="AH228">
            <v>1.265779246634076</v>
          </cell>
          <cell r="AI228">
            <v>-3.9309500096060841E-3</v>
          </cell>
          <cell r="AJ228">
            <v>2.3539027978395871E-3</v>
          </cell>
          <cell r="AK228">
            <v>-3.3514880610645238E-3</v>
          </cell>
          <cell r="AL228">
            <v>-1.1906690685692851E-3</v>
          </cell>
          <cell r="AM228">
            <v>-8.9302068402947294E-4</v>
          </cell>
          <cell r="AN228">
            <v>14.816332173144003</v>
          </cell>
          <cell r="AO228">
            <v>10</v>
          </cell>
          <cell r="AP228">
            <v>0.28224940042713864</v>
          </cell>
          <cell r="AQ228">
            <v>0.39664368040031028</v>
          </cell>
          <cell r="AR228">
            <v>1.2175279037710129E-2</v>
          </cell>
          <cell r="AS228">
            <v>0.33898241837827359</v>
          </cell>
          <cell r="AT228">
            <v>0.15257153487472588</v>
          </cell>
          <cell r="AU228">
            <v>0.21005187757570881</v>
          </cell>
          <cell r="AV228">
            <v>-9.8690694044768212E-3</v>
          </cell>
          <cell r="AW228">
            <v>0.24357442209589972</v>
          </cell>
          <cell r="AX228">
            <v>0.17619800577477793</v>
          </cell>
          <cell r="AY228">
            <v>1.2931886118183871E-2</v>
          </cell>
          <cell r="BB228">
            <v>1.8155094352782519</v>
          </cell>
          <cell r="BG228">
            <v>1.5833333333333333</v>
          </cell>
          <cell r="BH228">
            <v>1.5833333333333333</v>
          </cell>
          <cell r="BI228">
            <v>1.5833333333333333</v>
          </cell>
          <cell r="BJ228">
            <v>1.5833333333333333</v>
          </cell>
          <cell r="BK228">
            <v>1.5833333333333333</v>
          </cell>
          <cell r="BL228">
            <v>1.5833333333333333</v>
          </cell>
          <cell r="BM228">
            <v>1.5833333333333333</v>
          </cell>
          <cell r="BN228">
            <v>1.5833333333333333</v>
          </cell>
          <cell r="BP228">
            <v>12.666666666666668</v>
          </cell>
          <cell r="BQ228">
            <v>1.5833333333333333</v>
          </cell>
          <cell r="BR228">
            <v>1.5833333333333333</v>
          </cell>
          <cell r="BS228">
            <v>1.5833333333333333</v>
          </cell>
          <cell r="BT228">
            <v>1.5833333333333333</v>
          </cell>
          <cell r="BU228">
            <v>1.5833333333333333</v>
          </cell>
          <cell r="BV228">
            <v>1.5833333333333333</v>
          </cell>
          <cell r="BW228">
            <v>1.5833333333333333</v>
          </cell>
          <cell r="BX228">
            <v>1.5833333333333333</v>
          </cell>
          <cell r="BY228">
            <v>1.5833333333333333</v>
          </cell>
          <cell r="BZ228">
            <v>1.5833333333333333</v>
          </cell>
          <cell r="CA228">
            <v>1.5833333333333333</v>
          </cell>
          <cell r="CB228">
            <v>1.5833333333333333</v>
          </cell>
          <cell r="CC228">
            <v>19</v>
          </cell>
          <cell r="CD228">
            <v>19</v>
          </cell>
          <cell r="CE228">
            <v>19</v>
          </cell>
          <cell r="CF228">
            <v>19.95</v>
          </cell>
          <cell r="CG228">
            <v>20.947500000000002</v>
          </cell>
          <cell r="CH228">
            <v>21.994875000000004</v>
          </cell>
          <cell r="CI228">
            <v>23.094618750000006</v>
          </cell>
          <cell r="CJ228">
            <v>24.249349687500008</v>
          </cell>
        </row>
        <row r="229">
          <cell r="A229" t="str">
            <v>MF PTE 01950</v>
          </cell>
          <cell r="C229" t="str">
            <v>Trading corporativo</v>
          </cell>
          <cell r="H229">
            <v>0</v>
          </cell>
          <cell r="I229">
            <v>0</v>
          </cell>
          <cell r="J229">
            <v>2.3888990212598915</v>
          </cell>
          <cell r="K229">
            <v>2.2341327248410696</v>
          </cell>
          <cell r="L229">
            <v>3.6434534918233985</v>
          </cell>
          <cell r="M229">
            <v>10.14655808447246</v>
          </cell>
          <cell r="N229">
            <v>26.966216403024053</v>
          </cell>
          <cell r="O229">
            <v>1.9934085265325152</v>
          </cell>
          <cell r="P229">
            <v>1.5627978493123083</v>
          </cell>
          <cell r="Q229">
            <v>5.7781101830431068</v>
          </cell>
          <cell r="R229">
            <v>1.7395117449381787</v>
          </cell>
          <cell r="S229">
            <v>1.9207042009518009</v>
          </cell>
          <cell r="T229">
            <v>1.7963094384577007</v>
          </cell>
          <cell r="U229">
            <v>2.0075454197098916</v>
          </cell>
          <cell r="V229">
            <v>1.8150403290598893</v>
          </cell>
          <cell r="W229">
            <v>2.3872502052584057</v>
          </cell>
          <cell r="X229">
            <v>3.9131517013913628</v>
          </cell>
          <cell r="Y229">
            <v>4.2719350518096606</v>
          </cell>
          <cell r="Z229">
            <v>5.3863961589267788</v>
          </cell>
          <cell r="AA229">
            <v>34.572160809391605</v>
          </cell>
          <cell r="AB229">
            <v>5.2642249530614924</v>
          </cell>
          <cell r="AC229">
            <v>2.990703144885356</v>
          </cell>
          <cell r="AD229">
            <v>2.4724805962276433</v>
          </cell>
          <cell r="AE229">
            <v>2.2974322033703403</v>
          </cell>
          <cell r="AF229">
            <v>2.0126071327182298</v>
          </cell>
          <cell r="AG229">
            <v>1.60476065885948</v>
          </cell>
          <cell r="AH229">
            <v>2.9398161397493685</v>
          </cell>
          <cell r="AI229">
            <v>3.0719241123342993</v>
          </cell>
          <cell r="AJ229">
            <v>3.0355934206004527</v>
          </cell>
          <cell r="AK229">
            <v>3.2568537404107403</v>
          </cell>
          <cell r="AL229">
            <v>3.2491738305971531</v>
          </cell>
          <cell r="AM229">
            <v>3.1258251252207536</v>
          </cell>
          <cell r="AN229">
            <v>35.321395058035307</v>
          </cell>
          <cell r="AO229">
            <v>12</v>
          </cell>
          <cell r="AP229">
            <v>2.9159264988776648</v>
          </cell>
          <cell r="AQ229">
            <v>2.9029969645925204</v>
          </cell>
          <cell r="AR229">
            <v>5.2572461863746476</v>
          </cell>
          <cell r="AS229">
            <v>1.7050189057153167</v>
          </cell>
          <cell r="AT229">
            <v>2.4114867876921888</v>
          </cell>
          <cell r="AU229">
            <v>3.1388850680464366</v>
          </cell>
          <cell r="AV229">
            <v>1.8097930666168505</v>
          </cell>
          <cell r="AW229">
            <v>3.3746223571953089</v>
          </cell>
          <cell r="AX229">
            <v>3.7688562772284055</v>
          </cell>
          <cell r="AY229">
            <v>3.3750746865036225</v>
          </cell>
          <cell r="BB229">
            <v>30.659906798842965</v>
          </cell>
          <cell r="BG229">
            <v>0</v>
          </cell>
          <cell r="BH229">
            <v>0</v>
          </cell>
          <cell r="BI229">
            <v>0</v>
          </cell>
          <cell r="BJ229">
            <v>0</v>
          </cell>
          <cell r="BK229">
            <v>0</v>
          </cell>
          <cell r="BL229">
            <v>0</v>
          </cell>
          <cell r="BM229">
            <v>0</v>
          </cell>
          <cell r="BN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row>
        <row r="230">
          <cell r="A230" t="str">
            <v>MF PTE 01955</v>
          </cell>
          <cell r="C230" t="str">
            <v>M. F. SWAPS Corp.</v>
          </cell>
          <cell r="H230">
            <v>0</v>
          </cell>
          <cell r="I230">
            <v>0</v>
          </cell>
          <cell r="J230">
            <v>0</v>
          </cell>
          <cell r="K230">
            <v>0</v>
          </cell>
          <cell r="L230">
            <v>0</v>
          </cell>
          <cell r="M230">
            <v>0</v>
          </cell>
          <cell r="N230">
            <v>0</v>
          </cell>
          <cell r="AA230">
            <v>0</v>
          </cell>
          <cell r="AB230">
            <v>0</v>
          </cell>
          <cell r="AC230">
            <v>0</v>
          </cell>
          <cell r="AD230">
            <v>0</v>
          </cell>
          <cell r="AE230">
            <v>0</v>
          </cell>
          <cell r="AF230">
            <v>0</v>
          </cell>
          <cell r="AG230">
            <v>0</v>
          </cell>
          <cell r="AH230">
            <v>0</v>
          </cell>
          <cell r="AI230">
            <v>2.1819553995295404</v>
          </cell>
          <cell r="AJ230">
            <v>4.684452560842117</v>
          </cell>
          <cell r="AK230">
            <v>4.5557099091181996</v>
          </cell>
          <cell r="AL230">
            <v>4.9007942837101437</v>
          </cell>
          <cell r="AM230">
            <v>4.6767903540000084</v>
          </cell>
          <cell r="AN230">
            <v>20.999702507200009</v>
          </cell>
          <cell r="AO230">
            <v>0</v>
          </cell>
          <cell r="AP230">
            <v>5.3286668891999858</v>
          </cell>
          <cell r="AQ230">
            <v>4.3283058236999983</v>
          </cell>
          <cell r="AR230">
            <v>5.165048983800002</v>
          </cell>
          <cell r="AS230">
            <v>5.0734616273999986</v>
          </cell>
          <cell r="AT230">
            <v>3.9727875093999994</v>
          </cell>
          <cell r="AU230">
            <v>4.1860197407000053</v>
          </cell>
          <cell r="AV230">
            <v>2.1139999999999999</v>
          </cell>
          <cell r="AW230">
            <v>0</v>
          </cell>
          <cell r="AX230">
            <v>0</v>
          </cell>
          <cell r="AY230">
            <v>0</v>
          </cell>
          <cell r="BB230">
            <v>30.16829057419999</v>
          </cell>
          <cell r="BG230">
            <v>0</v>
          </cell>
          <cell r="BH230">
            <v>0</v>
          </cell>
          <cell r="BI230">
            <v>0</v>
          </cell>
          <cell r="BJ230">
            <v>0</v>
          </cell>
          <cell r="BK230">
            <v>0</v>
          </cell>
          <cell r="BL230">
            <v>0</v>
          </cell>
          <cell r="BM230">
            <v>0</v>
          </cell>
          <cell r="BN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E230">
            <v>0</v>
          </cell>
          <cell r="CF230">
            <v>0</v>
          </cell>
          <cell r="CG230">
            <v>0</v>
          </cell>
          <cell r="CH230">
            <v>0</v>
          </cell>
          <cell r="CI230">
            <v>0</v>
          </cell>
          <cell r="CJ230">
            <v>0</v>
          </cell>
        </row>
        <row r="231">
          <cell r="A231" t="str">
            <v>MF PTE 02000</v>
          </cell>
          <cell r="C231" t="str">
            <v>Tesorería swaps</v>
          </cell>
          <cell r="F231">
            <v>0</v>
          </cell>
          <cell r="G231">
            <v>0</v>
          </cell>
          <cell r="H231">
            <v>0</v>
          </cell>
          <cell r="I231">
            <v>6.1244956280002683</v>
          </cell>
          <cell r="J231">
            <v>-61.970526839999991</v>
          </cell>
          <cell r="K231">
            <v>15.202772699999924</v>
          </cell>
          <cell r="L231">
            <v>65.914403800000272</v>
          </cell>
          <cell r="M231">
            <v>-41.274439580000042</v>
          </cell>
          <cell r="N231">
            <v>-39.629971950000012</v>
          </cell>
          <cell r="O231">
            <v>-6.8104496000000001</v>
          </cell>
          <cell r="P231">
            <v>-6.4192375499999859</v>
          </cell>
          <cell r="Q231">
            <v>-6.8612156800000212</v>
          </cell>
          <cell r="R231">
            <v>-6.6597443199999891</v>
          </cell>
          <cell r="S231">
            <v>-5.3899905000000512</v>
          </cell>
          <cell r="T231">
            <v>-5.922236430000007</v>
          </cell>
          <cell r="U231">
            <v>-9.4208776499998912</v>
          </cell>
          <cell r="V231">
            <v>0.25125299000000001</v>
          </cell>
          <cell r="W231">
            <v>-16.193092960000129</v>
          </cell>
          <cell r="X231">
            <v>-6.5509178299999959</v>
          </cell>
          <cell r="Y231">
            <v>-7.2288519299998493</v>
          </cell>
          <cell r="Z231">
            <v>-6.5330257300000092</v>
          </cell>
          <cell r="AA231">
            <v>-83.738387189999926</v>
          </cell>
          <cell r="AB231">
            <v>-4.2944671299999984</v>
          </cell>
          <cell r="AC231">
            <v>-4.7529310100000099</v>
          </cell>
          <cell r="AD231">
            <v>-5.5381928999999941</v>
          </cell>
          <cell r="AE231">
            <v>-4.2206388399999799</v>
          </cell>
          <cell r="AF231">
            <v>-6.1778792400000446</v>
          </cell>
          <cell r="AG231">
            <v>-2.4990437499999509</v>
          </cell>
          <cell r="AH231">
            <v>-9.3460241599999705</v>
          </cell>
          <cell r="AI231">
            <v>0.28529548999996734</v>
          </cell>
          <cell r="AJ231">
            <v>3.6515217299999785</v>
          </cell>
          <cell r="AK231">
            <v>3.5445821800001784</v>
          </cell>
          <cell r="AL231">
            <v>14.423451249999923</v>
          </cell>
          <cell r="AM231">
            <v>29.263298450000033</v>
          </cell>
          <cell r="AN231">
            <v>14.338972070000123</v>
          </cell>
          <cell r="AO231">
            <v>0</v>
          </cell>
          <cell r="AP231">
            <v>8.6171077499999882</v>
          </cell>
          <cell r="AQ231">
            <v>5.7593183899999953</v>
          </cell>
          <cell r="AR231">
            <v>5.6405184100000092</v>
          </cell>
          <cell r="AS231">
            <v>1.5788063599999944</v>
          </cell>
          <cell r="AT231">
            <v>2.8345216099999311</v>
          </cell>
          <cell r="AU231">
            <v>3.9877927200000229</v>
          </cell>
          <cell r="AV231">
            <v>1.8573480199999661</v>
          </cell>
          <cell r="AW231">
            <v>4.2072219599999974</v>
          </cell>
          <cell r="AX231">
            <v>8.3580538300001752</v>
          </cell>
          <cell r="AY231">
            <v>8.9347277900000268</v>
          </cell>
          <cell r="BB231">
            <v>51.775416840000105</v>
          </cell>
          <cell r="BG231">
            <v>0</v>
          </cell>
          <cell r="BH231">
            <v>0</v>
          </cell>
          <cell r="BI231">
            <v>0</v>
          </cell>
          <cell r="BJ231">
            <v>0</v>
          </cell>
          <cell r="BK231">
            <v>0</v>
          </cell>
          <cell r="BL231">
            <v>0</v>
          </cell>
          <cell r="BM231">
            <v>0</v>
          </cell>
          <cell r="BN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E231">
            <v>0</v>
          </cell>
          <cell r="CF231">
            <v>0</v>
          </cell>
          <cell r="CG231">
            <v>0</v>
          </cell>
          <cell r="CH231">
            <v>0</v>
          </cell>
          <cell r="CI231">
            <v>0</v>
          </cell>
          <cell r="CJ231">
            <v>0</v>
          </cell>
        </row>
        <row r="232">
          <cell r="A232" t="str">
            <v>MF PTE 01000</v>
          </cell>
          <cell r="C232" t="str">
            <v>Propios Tesorería</v>
          </cell>
          <cell r="D232">
            <v>0</v>
          </cell>
          <cell r="E232">
            <v>-28.168724999999927</v>
          </cell>
          <cell r="F232">
            <v>-12.412700246666589</v>
          </cell>
          <cell r="G232">
            <v>-70.004378062854414</v>
          </cell>
          <cell r="H232">
            <v>57.694270736337373</v>
          </cell>
          <cell r="I232">
            <v>273.61347419527567</v>
          </cell>
          <cell r="J232">
            <v>155.07247476534315</v>
          </cell>
          <cell r="K232">
            <v>323.82146871093977</v>
          </cell>
          <cell r="L232">
            <v>225.08198505286231</v>
          </cell>
          <cell r="M232">
            <v>35.887091134991799</v>
          </cell>
          <cell r="N232">
            <v>-30.22751542516697</v>
          </cell>
          <cell r="O232">
            <v>-9.6181615286982733</v>
          </cell>
          <cell r="P232">
            <v>-9.0495309659202032</v>
          </cell>
          <cell r="Q232">
            <v>1.063052370661123</v>
          </cell>
          <cell r="R232">
            <v>-10.834315560323073</v>
          </cell>
          <cell r="S232">
            <v>-7.7622765436587535</v>
          </cell>
          <cell r="T232">
            <v>-9.8249932787584466</v>
          </cell>
          <cell r="U232">
            <v>-24.260616291616614</v>
          </cell>
          <cell r="V232">
            <v>-3.9353840880776563</v>
          </cell>
          <cell r="W232">
            <v>-17.131021974294978</v>
          </cell>
          <cell r="X232">
            <v>-20.166094134157355</v>
          </cell>
          <cell r="Y232">
            <v>-6.1069356450337899</v>
          </cell>
          <cell r="Z232">
            <v>-5.2775389639208639</v>
          </cell>
          <cell r="AA232">
            <v>-122.90381660379886</v>
          </cell>
          <cell r="AB232">
            <v>0.78285987139156799</v>
          </cell>
          <cell r="AC232">
            <v>-9.1839603528535463</v>
          </cell>
          <cell r="AD232">
            <v>-3.9100540618453969</v>
          </cell>
          <cell r="AE232">
            <v>-15.401435447563971</v>
          </cell>
          <cell r="AF232">
            <v>-17.942111232710598</v>
          </cell>
          <cell r="AG232">
            <v>-5.7457272348926365</v>
          </cell>
          <cell r="AH232">
            <v>-7.6645873866280283</v>
          </cell>
          <cell r="AI232">
            <v>5.4146613996184367</v>
          </cell>
          <cell r="AJ232">
            <v>10.435553730818885</v>
          </cell>
          <cell r="AK232">
            <v>1.5861494697046226</v>
          </cell>
          <cell r="AL232">
            <v>16.417204396181894</v>
          </cell>
          <cell r="AM232">
            <v>25.379706311548773</v>
          </cell>
          <cell r="AN232">
            <v>0.16825946276999026</v>
          </cell>
          <cell r="AO232">
            <v>60</v>
          </cell>
          <cell r="AP232">
            <v>13.731247666866746</v>
          </cell>
          <cell r="AQ232">
            <v>7.4354605563324965</v>
          </cell>
          <cell r="AR232">
            <v>10.597487127187364</v>
          </cell>
          <cell r="AS232">
            <v>6.6982531922785</v>
          </cell>
          <cell r="AT232">
            <v>4.02355911069413</v>
          </cell>
          <cell r="AU232">
            <v>9.7201209869225433</v>
          </cell>
          <cell r="AV232">
            <v>3.0912811524917654</v>
          </cell>
          <cell r="AW232">
            <v>5.5917763637631239</v>
          </cell>
          <cell r="AX232">
            <v>10.32478592369095</v>
          </cell>
          <cell r="AY232">
            <v>4.9221395491012672</v>
          </cell>
          <cell r="AZ232">
            <v>0</v>
          </cell>
          <cell r="BA232">
            <v>0</v>
          </cell>
          <cell r="BB232">
            <v>76.136111629328894</v>
          </cell>
          <cell r="BC232">
            <v>0</v>
          </cell>
          <cell r="BD232">
            <v>0</v>
          </cell>
          <cell r="BE232">
            <v>0</v>
          </cell>
          <cell r="BF232">
            <v>0</v>
          </cell>
          <cell r="BG232">
            <v>4.666666666666667</v>
          </cell>
          <cell r="BH232">
            <v>4.666666666666667</v>
          </cell>
          <cell r="BI232">
            <v>4.666666666666667</v>
          </cell>
          <cell r="BJ232">
            <v>4.666666666666667</v>
          </cell>
          <cell r="BK232">
            <v>4.666666666666667</v>
          </cell>
          <cell r="BL232">
            <v>4.666666666666667</v>
          </cell>
          <cell r="BM232">
            <v>4.666666666666667</v>
          </cell>
          <cell r="BN232">
            <v>4.666666666666667</v>
          </cell>
          <cell r="BO232">
            <v>0</v>
          </cell>
          <cell r="BP232">
            <v>37.333333333333329</v>
          </cell>
          <cell r="BQ232">
            <v>4.666666666666667</v>
          </cell>
          <cell r="BR232">
            <v>4.666666666666667</v>
          </cell>
          <cell r="BS232">
            <v>4.666666666666667</v>
          </cell>
          <cell r="BT232">
            <v>4.666666666666667</v>
          </cell>
          <cell r="BU232">
            <v>4.666666666666667</v>
          </cell>
          <cell r="BV232">
            <v>4.666666666666667</v>
          </cell>
          <cell r="BW232">
            <v>4.666666666666667</v>
          </cell>
          <cell r="BX232">
            <v>4.666666666666667</v>
          </cell>
          <cell r="BY232">
            <v>4.666666666666667</v>
          </cell>
          <cell r="BZ232">
            <v>4.666666666666667</v>
          </cell>
          <cell r="CA232">
            <v>4.666666666666667</v>
          </cell>
          <cell r="CB232">
            <v>4.666666666666667</v>
          </cell>
          <cell r="CC232">
            <v>56</v>
          </cell>
          <cell r="CD232">
            <v>56</v>
          </cell>
          <cell r="CE232">
            <v>56</v>
          </cell>
          <cell r="CF232">
            <v>58.8</v>
          </cell>
          <cell r="CG232">
            <v>61.740000000000009</v>
          </cell>
          <cell r="CH232">
            <v>64.827000000000012</v>
          </cell>
          <cell r="CI232">
            <v>68.068350000000009</v>
          </cell>
          <cell r="CJ232">
            <v>71.471767500000027</v>
          </cell>
        </row>
        <row r="233">
          <cell r="A233" t="str">
            <v>MF GTE 01000</v>
          </cell>
          <cell r="C233" t="str">
            <v>Gestión Tesorería</v>
          </cell>
          <cell r="D233">
            <v>0</v>
          </cell>
          <cell r="E233">
            <v>379.01336000000026</v>
          </cell>
          <cell r="F233">
            <v>234.4611807911119</v>
          </cell>
          <cell r="G233">
            <v>99.239060384444159</v>
          </cell>
          <cell r="H233">
            <v>-16.635622768743843</v>
          </cell>
          <cell r="I233">
            <v>568.62267557342477</v>
          </cell>
          <cell r="J233">
            <v>464.5528145455354</v>
          </cell>
          <cell r="K233">
            <v>381.40724405263859</v>
          </cell>
          <cell r="L233">
            <v>396.6001009909395</v>
          </cell>
          <cell r="M233">
            <v>574.05701453953293</v>
          </cell>
          <cell r="N233">
            <v>215.53541112782801</v>
          </cell>
          <cell r="O233">
            <v>34.069327063504417</v>
          </cell>
          <cell r="P233">
            <v>27.099503289473514</v>
          </cell>
          <cell r="Q233">
            <v>2.9360601487535831</v>
          </cell>
          <cell r="R233">
            <v>11.590964978613918</v>
          </cell>
          <cell r="S233">
            <v>-1.1802869271585652</v>
          </cell>
          <cell r="T233">
            <v>-0.57294086690144708</v>
          </cell>
          <cell r="U233">
            <v>2.7896614391008501</v>
          </cell>
          <cell r="V233">
            <v>-1.5198791569297989</v>
          </cell>
          <cell r="W233">
            <v>-20.661339809546437</v>
          </cell>
          <cell r="X233">
            <v>11.217718777596149</v>
          </cell>
          <cell r="Y233">
            <v>8.2297384630928914</v>
          </cell>
          <cell r="Z233">
            <v>16.633418057484729</v>
          </cell>
          <cell r="AA233">
            <v>90.631945457083816</v>
          </cell>
          <cell r="AB233">
            <v>11.596466711795959</v>
          </cell>
          <cell r="AC233">
            <v>-16.832392583373625</v>
          </cell>
          <cell r="AD233">
            <v>-10.339170204937961</v>
          </cell>
          <cell r="AE233">
            <v>-50.926184909254403</v>
          </cell>
          <cell r="AF233">
            <v>-23.347005597352563</v>
          </cell>
          <cell r="AG233">
            <v>-18.892736151763071</v>
          </cell>
          <cell r="AH233">
            <v>-5.3960795784325448</v>
          </cell>
          <cell r="AI233">
            <v>-17.893134871595588</v>
          </cell>
          <cell r="AJ233">
            <v>-28.392643671962563</v>
          </cell>
          <cell r="AK233">
            <v>-26.179901518724538</v>
          </cell>
          <cell r="AL233">
            <v>-10.640650483198785</v>
          </cell>
          <cell r="AM233">
            <v>16.03471674103093</v>
          </cell>
          <cell r="AN233">
            <v>-181.20871611776874</v>
          </cell>
          <cell r="AO233">
            <v>333.99999999999989</v>
          </cell>
          <cell r="AP233">
            <v>2.3677195798873778</v>
          </cell>
          <cell r="AQ233">
            <v>5.8003568968320449</v>
          </cell>
          <cell r="AR233">
            <v>-2.5834458971444687</v>
          </cell>
          <cell r="AS233">
            <v>-33.112519744397339</v>
          </cell>
          <cell r="AT233">
            <v>-36.80222413243856</v>
          </cell>
          <cell r="AU233">
            <v>17.34791596136543</v>
          </cell>
          <cell r="AV233">
            <v>15.548919570169071</v>
          </cell>
          <cell r="AW233">
            <v>8.9937335621995054</v>
          </cell>
          <cell r="AX233">
            <v>9.4233402691430541</v>
          </cell>
          <cell r="AY233">
            <v>-18.885021453832401</v>
          </cell>
          <cell r="BB233">
            <v>-31.901225388216279</v>
          </cell>
          <cell r="BG233">
            <v>23</v>
          </cell>
          <cell r="BH233">
            <v>23</v>
          </cell>
          <cell r="BI233">
            <v>23</v>
          </cell>
          <cell r="BJ233">
            <v>23</v>
          </cell>
          <cell r="BK233">
            <v>23</v>
          </cell>
          <cell r="BL233">
            <v>23</v>
          </cell>
          <cell r="BM233">
            <v>23</v>
          </cell>
          <cell r="BN233">
            <v>23</v>
          </cell>
          <cell r="BP233">
            <v>184</v>
          </cell>
          <cell r="BQ233">
            <v>23</v>
          </cell>
          <cell r="BR233">
            <v>23</v>
          </cell>
          <cell r="BS233">
            <v>23</v>
          </cell>
          <cell r="BT233">
            <v>23</v>
          </cell>
          <cell r="BU233">
            <v>23</v>
          </cell>
          <cell r="BV233">
            <v>23</v>
          </cell>
          <cell r="BW233">
            <v>23</v>
          </cell>
          <cell r="BX233">
            <v>23</v>
          </cell>
          <cell r="BY233">
            <v>23</v>
          </cell>
          <cell r="BZ233">
            <v>23</v>
          </cell>
          <cell r="CA233">
            <v>23</v>
          </cell>
          <cell r="CB233">
            <v>23</v>
          </cell>
          <cell r="CC233">
            <v>276</v>
          </cell>
          <cell r="CD233">
            <v>276</v>
          </cell>
          <cell r="CE233">
            <v>276</v>
          </cell>
          <cell r="CF233">
            <v>276</v>
          </cell>
          <cell r="CG233">
            <v>276</v>
          </cell>
          <cell r="CH233">
            <v>276</v>
          </cell>
          <cell r="CI233">
            <v>276</v>
          </cell>
          <cell r="CJ233">
            <v>276</v>
          </cell>
        </row>
        <row r="234">
          <cell r="A234" t="str">
            <v>MF RAP 01000</v>
          </cell>
          <cell r="C234" t="str">
            <v>Rend. Aport. Gobierno Federal</v>
          </cell>
          <cell r="K234">
            <v>0</v>
          </cell>
          <cell r="L234">
            <v>0</v>
          </cell>
          <cell r="M234">
            <v>143.1306736028904</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BB234">
            <v>0</v>
          </cell>
          <cell r="BG234">
            <v>0</v>
          </cell>
          <cell r="BH234">
            <v>0</v>
          </cell>
          <cell r="BI234">
            <v>0</v>
          </cell>
          <cell r="BJ234">
            <v>0</v>
          </cell>
          <cell r="BK234">
            <v>0</v>
          </cell>
          <cell r="BL234">
            <v>0</v>
          </cell>
          <cell r="BM234">
            <v>0</v>
          </cell>
          <cell r="BN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row>
        <row r="235">
          <cell r="A235" t="str">
            <v>MF TES 01000</v>
          </cell>
          <cell r="C235" t="str">
            <v>Tesorería</v>
          </cell>
          <cell r="D235">
            <v>0</v>
          </cell>
          <cell r="E235">
            <v>350.84463500000032</v>
          </cell>
          <cell r="F235">
            <v>222.04848054444531</v>
          </cell>
          <cell r="G235">
            <v>29.234682321589744</v>
          </cell>
          <cell r="H235">
            <v>41.058647967593529</v>
          </cell>
          <cell r="I235">
            <v>842.23614976870044</v>
          </cell>
          <cell r="J235">
            <v>619.62528931087854</v>
          </cell>
          <cell r="K235">
            <v>705.22871276357841</v>
          </cell>
          <cell r="L235">
            <v>621.68208604380175</v>
          </cell>
          <cell r="M235">
            <v>753.07477927741513</v>
          </cell>
          <cell r="N235">
            <v>185.30789570266103</v>
          </cell>
          <cell r="O235">
            <v>24.451165534806144</v>
          </cell>
          <cell r="P235">
            <v>18.049972323553312</v>
          </cell>
          <cell r="Q235">
            <v>3.9991125194147061</v>
          </cell>
          <cell r="R235">
            <v>0.75664941829084498</v>
          </cell>
          <cell r="S235">
            <v>-8.9425634708173192</v>
          </cell>
          <cell r="T235">
            <v>-10.397934145659894</v>
          </cell>
          <cell r="U235">
            <v>-21.470954852515764</v>
          </cell>
          <cell r="V235">
            <v>-5.4552632450074547</v>
          </cell>
          <cell r="W235">
            <v>-37.792361783841415</v>
          </cell>
          <cell r="X235">
            <v>-8.9483753565612059</v>
          </cell>
          <cell r="Y235">
            <v>2.1228028180591014</v>
          </cell>
          <cell r="Z235">
            <v>11.355879093563864</v>
          </cell>
          <cell r="AA235">
            <v>-32.271871146715043</v>
          </cell>
          <cell r="AB235">
            <v>12.379326583187527</v>
          </cell>
          <cell r="AC235">
            <v>-26.016352936227172</v>
          </cell>
          <cell r="AD235">
            <v>-14.249224266783358</v>
          </cell>
          <cell r="AE235">
            <v>-66.327620356818372</v>
          </cell>
          <cell r="AF235">
            <v>-41.289116830063165</v>
          </cell>
          <cell r="AG235">
            <v>-24.638463386655708</v>
          </cell>
          <cell r="AH235">
            <v>-13.060666965060573</v>
          </cell>
          <cell r="AI235">
            <v>-12.478473471977152</v>
          </cell>
          <cell r="AJ235">
            <v>-17.957089941143678</v>
          </cell>
          <cell r="AK235">
            <v>-24.593752049019916</v>
          </cell>
          <cell r="AL235">
            <v>5.7765539129831094</v>
          </cell>
          <cell r="AM235">
            <v>41.414423052579707</v>
          </cell>
          <cell r="AN235">
            <v>-181.04045665499876</v>
          </cell>
          <cell r="AO235">
            <v>393.99999999999989</v>
          </cell>
          <cell r="AP235">
            <v>16.098967246754125</v>
          </cell>
          <cell r="AQ235">
            <v>13.235817453164541</v>
          </cell>
          <cell r="AR235">
            <v>8.0140412300428956</v>
          </cell>
          <cell r="AS235">
            <v>-26.414266552118839</v>
          </cell>
          <cell r="AT235">
            <v>-32.77866502174443</v>
          </cell>
          <cell r="AU235">
            <v>27.068036948287975</v>
          </cell>
          <cell r="AV235">
            <v>18.640200722660836</v>
          </cell>
          <cell r="AW235">
            <v>14.585509925962629</v>
          </cell>
          <cell r="AX235">
            <v>19.748126192834004</v>
          </cell>
          <cell r="AY235">
            <v>-13.962881904731134</v>
          </cell>
          <cell r="AZ235">
            <v>0</v>
          </cell>
          <cell r="BA235">
            <v>0</v>
          </cell>
          <cell r="BB235">
            <v>44.234886241112619</v>
          </cell>
          <cell r="BC235">
            <v>0</v>
          </cell>
          <cell r="BD235">
            <v>0</v>
          </cell>
          <cell r="BE235">
            <v>0</v>
          </cell>
          <cell r="BF235">
            <v>0</v>
          </cell>
          <cell r="BG235">
            <v>27.666666666666668</v>
          </cell>
          <cell r="BH235">
            <v>27.666666666666668</v>
          </cell>
          <cell r="BI235">
            <v>27.666666666666668</v>
          </cell>
          <cell r="BJ235">
            <v>27.666666666666668</v>
          </cell>
          <cell r="BK235">
            <v>27.666666666666668</v>
          </cell>
          <cell r="BL235">
            <v>27.666666666666668</v>
          </cell>
          <cell r="BM235">
            <v>27.666666666666668</v>
          </cell>
          <cell r="BN235">
            <v>27.666666666666668</v>
          </cell>
          <cell r="BO235">
            <v>0</v>
          </cell>
          <cell r="BP235">
            <v>221.33333333333331</v>
          </cell>
          <cell r="BQ235">
            <v>27.666666666666668</v>
          </cell>
          <cell r="BR235">
            <v>27.666666666666668</v>
          </cell>
          <cell r="BS235">
            <v>27.666666666666668</v>
          </cell>
          <cell r="BT235">
            <v>27.666666666666668</v>
          </cell>
          <cell r="BU235">
            <v>27.666666666666668</v>
          </cell>
          <cell r="BV235">
            <v>27.666666666666668</v>
          </cell>
          <cell r="BW235">
            <v>27.666666666666668</v>
          </cell>
          <cell r="BX235">
            <v>27.666666666666668</v>
          </cell>
          <cell r="BY235">
            <v>27.666666666666668</v>
          </cell>
          <cell r="BZ235">
            <v>27.666666666666668</v>
          </cell>
          <cell r="CA235">
            <v>27.666666666666668</v>
          </cell>
          <cell r="CB235">
            <v>27.666666666666668</v>
          </cell>
          <cell r="CC235">
            <v>332</v>
          </cell>
          <cell r="CD235">
            <v>332</v>
          </cell>
          <cell r="CE235">
            <v>332</v>
          </cell>
          <cell r="CF235">
            <v>334.8</v>
          </cell>
          <cell r="CG235">
            <v>337.74</v>
          </cell>
          <cell r="CH235">
            <v>340.827</v>
          </cell>
          <cell r="CI235">
            <v>344.06835000000001</v>
          </cell>
          <cell r="CJ235">
            <v>347.47176750000006</v>
          </cell>
        </row>
        <row r="236">
          <cell r="A236" t="str">
            <v>MF PCV 01000</v>
          </cell>
          <cell r="C236" t="str">
            <v>Margen y Amort. Portafolio Cons. a Vencimiento</v>
          </cell>
          <cell r="K236">
            <v>0</v>
          </cell>
          <cell r="L236">
            <v>189.62984</v>
          </cell>
          <cell r="M236">
            <v>-17.421511779846156</v>
          </cell>
          <cell r="N236">
            <v>532.43309765652339</v>
          </cell>
          <cell r="O236">
            <v>74.116920730301928</v>
          </cell>
          <cell r="P236">
            <v>29.263539908084137</v>
          </cell>
          <cell r="Q236">
            <v>44.611513735291638</v>
          </cell>
          <cell r="R236">
            <v>7.552193179374262</v>
          </cell>
          <cell r="S236">
            <v>-24.522059253674751</v>
          </cell>
          <cell r="T236">
            <v>-59.390959537491717</v>
          </cell>
          <cell r="U236">
            <v>19.162981071133515</v>
          </cell>
          <cell r="V236">
            <v>23.260832212489248</v>
          </cell>
          <cell r="W236">
            <v>-2.820404895762882</v>
          </cell>
          <cell r="X236">
            <v>32.57480953460815</v>
          </cell>
          <cell r="Y236">
            <v>66.644471948115765</v>
          </cell>
          <cell r="Z236">
            <v>91.43505549060562</v>
          </cell>
          <cell r="AA236">
            <v>301.88889412307492</v>
          </cell>
          <cell r="AB236">
            <v>81.016715892246168</v>
          </cell>
          <cell r="AC236">
            <v>41.164015072576944</v>
          </cell>
          <cell r="AD236">
            <v>-12.01258218654006</v>
          </cell>
          <cell r="AE236">
            <v>-18.159166633731651</v>
          </cell>
          <cell r="AF236">
            <v>-47.570582281517517</v>
          </cell>
          <cell r="AG236">
            <v>-17.935253515351885</v>
          </cell>
          <cell r="AH236">
            <v>44.783686739199084</v>
          </cell>
          <cell r="AI236">
            <v>25.490605470144594</v>
          </cell>
          <cell r="AJ236">
            <v>31.721534533798703</v>
          </cell>
          <cell r="AK236">
            <v>35.213721212000316</v>
          </cell>
          <cell r="AL236">
            <v>39.794625900624318</v>
          </cell>
          <cell r="AM236">
            <v>32.508204147755563</v>
          </cell>
          <cell r="AN236">
            <v>236.01552435120459</v>
          </cell>
          <cell r="AO236">
            <v>250</v>
          </cell>
          <cell r="AP236">
            <v>17.112402265269516</v>
          </cell>
          <cell r="AQ236">
            <v>47.84008723029784</v>
          </cell>
          <cell r="AR236">
            <v>38.117659262520533</v>
          </cell>
          <cell r="AS236">
            <v>55.527218533821824</v>
          </cell>
          <cell r="AT236">
            <v>-35.312000934730364</v>
          </cell>
          <cell r="AU236">
            <v>-34.521243019679083</v>
          </cell>
          <cell r="AV236">
            <v>-21.418313028568139</v>
          </cell>
          <cell r="AW236">
            <v>-2.9763969579355236</v>
          </cell>
          <cell r="AX236">
            <v>28.748639008672477</v>
          </cell>
          <cell r="AY236">
            <v>33.475189923471952</v>
          </cell>
          <cell r="BB236">
            <v>126.59324228314105</v>
          </cell>
          <cell r="BG236">
            <v>16.25</v>
          </cell>
          <cell r="BH236">
            <v>16.25</v>
          </cell>
          <cell r="BI236">
            <v>16.25</v>
          </cell>
          <cell r="BJ236">
            <v>16.25</v>
          </cell>
          <cell r="BK236">
            <v>16.25</v>
          </cell>
          <cell r="BL236">
            <v>16.25</v>
          </cell>
          <cell r="BM236">
            <v>16.25</v>
          </cell>
          <cell r="BN236">
            <v>16.25</v>
          </cell>
          <cell r="BP236">
            <v>130</v>
          </cell>
          <cell r="BQ236">
            <v>16.25</v>
          </cell>
          <cell r="BR236">
            <v>16.25</v>
          </cell>
          <cell r="BS236">
            <v>16.25</v>
          </cell>
          <cell r="BT236">
            <v>16.25</v>
          </cell>
          <cell r="BU236">
            <v>16.25</v>
          </cell>
          <cell r="BV236">
            <v>16.25</v>
          </cell>
          <cell r="BW236">
            <v>16.25</v>
          </cell>
          <cell r="BX236">
            <v>16.25</v>
          </cell>
          <cell r="BY236">
            <v>16.25</v>
          </cell>
          <cell r="BZ236">
            <v>16.25</v>
          </cell>
          <cell r="CA236">
            <v>16.25</v>
          </cell>
          <cell r="CB236">
            <v>16.25</v>
          </cell>
          <cell r="CC236">
            <v>195</v>
          </cell>
          <cell r="CD236">
            <v>73</v>
          </cell>
          <cell r="CE236">
            <v>195</v>
          </cell>
          <cell r="CF236">
            <v>156</v>
          </cell>
          <cell r="CG236">
            <v>124.80000000000001</v>
          </cell>
          <cell r="CH236">
            <v>99.840000000000018</v>
          </cell>
          <cell r="CI236">
            <v>79.872000000000014</v>
          </cell>
          <cell r="CJ236">
            <v>63.897600000000011</v>
          </cell>
        </row>
        <row r="237">
          <cell r="A237" t="str">
            <v>MF MFI 01000</v>
          </cell>
          <cell r="C237" t="str">
            <v xml:space="preserve">Margen en Intereses y Comisiones </v>
          </cell>
          <cell r="D237">
            <v>28.399999999999977</v>
          </cell>
          <cell r="E237">
            <v>1117.6399999999999</v>
          </cell>
          <cell r="F237">
            <v>1079.898000000001</v>
          </cell>
          <cell r="G237">
            <v>758.67747698812798</v>
          </cell>
          <cell r="H237">
            <v>942.03993311400347</v>
          </cell>
          <cell r="I237">
            <v>1078.2529293180737</v>
          </cell>
          <cell r="J237">
            <v>1923.7541770382609</v>
          </cell>
          <cell r="K237">
            <v>1942.1709994435662</v>
          </cell>
          <cell r="L237">
            <v>2346.9665225534577</v>
          </cell>
          <cell r="M237">
            <v>2265.1769980039867</v>
          </cell>
          <cell r="N237">
            <v>3634.068631406205</v>
          </cell>
          <cell r="O237">
            <v>367.77376309278202</v>
          </cell>
          <cell r="P237">
            <v>281.02478506031349</v>
          </cell>
          <cell r="Q237">
            <v>402.97045841443071</v>
          </cell>
          <cell r="R237">
            <v>307.56583723960199</v>
          </cell>
          <cell r="S237">
            <v>254.20603062697592</v>
          </cell>
          <cell r="T237">
            <v>208.12083215479771</v>
          </cell>
          <cell r="U237">
            <v>310.21104729870609</v>
          </cell>
          <cell r="V237">
            <v>315.17471605897401</v>
          </cell>
          <cell r="W237">
            <v>279.24948515025005</v>
          </cell>
          <cell r="X237">
            <v>332.23030544421471</v>
          </cell>
          <cell r="Y237">
            <v>364.58370327345517</v>
          </cell>
          <cell r="Z237">
            <v>453.26166301035124</v>
          </cell>
          <cell r="AA237">
            <v>3876.3726268248533</v>
          </cell>
          <cell r="AB237">
            <v>392.59787204657994</v>
          </cell>
          <cell r="AC237">
            <v>351.07548993750083</v>
          </cell>
          <cell r="AD237">
            <v>451.60282917095947</v>
          </cell>
          <cell r="AE237">
            <v>411.3191141417081</v>
          </cell>
          <cell r="AF237">
            <v>273.67828949629893</v>
          </cell>
          <cell r="AG237">
            <v>290.70932023398268</v>
          </cell>
          <cell r="AH237">
            <v>343.17030360159833</v>
          </cell>
          <cell r="AI237">
            <v>309.57927754053441</v>
          </cell>
          <cell r="AJ237">
            <v>320.12277098090237</v>
          </cell>
          <cell r="AK237">
            <v>347.41407675974011</v>
          </cell>
          <cell r="AL237">
            <v>368.22905869966803</v>
          </cell>
          <cell r="AM237">
            <v>400.14089433144807</v>
          </cell>
          <cell r="AN237">
            <v>4259.6392969409208</v>
          </cell>
          <cell r="AO237">
            <v>3653.0765183841477</v>
          </cell>
          <cell r="AP237">
            <v>329.44606933496124</v>
          </cell>
          <cell r="AQ237">
            <v>341.02202606908162</v>
          </cell>
          <cell r="AR237">
            <v>419.64323468887704</v>
          </cell>
          <cell r="AS237">
            <v>456.3186347715183</v>
          </cell>
          <cell r="AT237">
            <v>316.02888019684428</v>
          </cell>
          <cell r="AU237">
            <v>231.31601359636355</v>
          </cell>
          <cell r="AV237">
            <v>254.74835700774719</v>
          </cell>
          <cell r="AW237">
            <v>290.55855246344163</v>
          </cell>
          <cell r="AX237">
            <v>333.83736564788808</v>
          </cell>
          <cell r="AY237">
            <v>359.20139966414689</v>
          </cell>
          <cell r="AZ237">
            <v>0</v>
          </cell>
          <cell r="BA237">
            <v>0</v>
          </cell>
          <cell r="BB237">
            <v>3332.1205334408701</v>
          </cell>
          <cell r="BC237">
            <v>0</v>
          </cell>
          <cell r="BD237">
            <v>0</v>
          </cell>
          <cell r="BE237">
            <v>0</v>
          </cell>
          <cell r="BF237">
            <v>0</v>
          </cell>
          <cell r="BG237">
            <v>337.10577682123665</v>
          </cell>
          <cell r="BH237">
            <v>337.10577682123665</v>
          </cell>
          <cell r="BI237">
            <v>337.10577682123665</v>
          </cell>
          <cell r="BJ237">
            <v>337.10577682123665</v>
          </cell>
          <cell r="BK237">
            <v>337.10577682123665</v>
          </cell>
          <cell r="BL237">
            <v>337.10577682123665</v>
          </cell>
          <cell r="BM237">
            <v>337.10577682123665</v>
          </cell>
          <cell r="BN237">
            <v>337.10577682123665</v>
          </cell>
          <cell r="BO237">
            <v>-219.06766642294039</v>
          </cell>
          <cell r="BP237">
            <v>2477.0318151136189</v>
          </cell>
          <cell r="BQ237">
            <v>337.10577682123665</v>
          </cell>
          <cell r="BR237">
            <v>337.10577682123665</v>
          </cell>
          <cell r="BS237">
            <v>337.10577682123665</v>
          </cell>
          <cell r="BT237">
            <v>337.10577682123665</v>
          </cell>
          <cell r="BU237">
            <v>337.10577682123665</v>
          </cell>
          <cell r="BV237">
            <v>337.10577682123665</v>
          </cell>
          <cell r="BW237">
            <v>337.10577682123665</v>
          </cell>
          <cell r="BX237">
            <v>337.10577682123665</v>
          </cell>
          <cell r="BY237">
            <v>337.10577682123665</v>
          </cell>
          <cell r="BZ237">
            <v>337.10577682123665</v>
          </cell>
          <cell r="CA237">
            <v>337.10577682123665</v>
          </cell>
          <cell r="CB237">
            <v>337.10577682123665</v>
          </cell>
          <cell r="CC237">
            <v>4045.2693218548388</v>
          </cell>
          <cell r="CD237">
            <v>3610.1826222661962</v>
          </cell>
          <cell r="CE237">
            <v>4045.2693218548393</v>
          </cell>
          <cell r="CF237">
            <v>4320.5980519215063</v>
          </cell>
          <cell r="CG237">
            <v>4625.2815526261729</v>
          </cell>
          <cell r="CH237">
            <v>5024.8296296035396</v>
          </cell>
          <cell r="CI237">
            <v>5481.8508587164279</v>
          </cell>
          <cell r="CJ237">
            <v>6006.5326880708599</v>
          </cell>
        </row>
        <row r="257">
          <cell r="AH257">
            <v>343.17030112022383</v>
          </cell>
          <cell r="CF257">
            <v>1.0680619034631849</v>
          </cell>
          <cell r="CG257">
            <v>1.0705188256447888</v>
          </cell>
          <cell r="CH257">
            <v>1.086383514696637</v>
          </cell>
          <cell r="CI257">
            <v>1.0909525820378805</v>
          </cell>
          <cell r="CJ257">
            <v>1.0957125326604171</v>
          </cell>
        </row>
        <row r="258">
          <cell r="D258" t="str">
            <v>M13</v>
          </cell>
          <cell r="E258" t="str">
            <v>M13</v>
          </cell>
          <cell r="F258" t="str">
            <v>M13</v>
          </cell>
          <cell r="G258" t="str">
            <v>M13</v>
          </cell>
          <cell r="H258" t="str">
            <v>M13</v>
          </cell>
          <cell r="I258" t="str">
            <v>M13</v>
          </cell>
          <cell r="J258" t="str">
            <v>M13</v>
          </cell>
          <cell r="K258" t="str">
            <v>M13</v>
          </cell>
          <cell r="L258" t="str">
            <v>M13</v>
          </cell>
          <cell r="M258" t="str">
            <v>M13</v>
          </cell>
          <cell r="N258" t="str">
            <v>M13</v>
          </cell>
          <cell r="O258" t="str">
            <v>M01</v>
          </cell>
          <cell r="P258" t="str">
            <v>M02</v>
          </cell>
          <cell r="Q258" t="str">
            <v>M03</v>
          </cell>
          <cell r="R258" t="str">
            <v>M04</v>
          </cell>
          <cell r="S258" t="str">
            <v>M05</v>
          </cell>
          <cell r="T258" t="str">
            <v>M06</v>
          </cell>
          <cell r="U258" t="str">
            <v>M07</v>
          </cell>
          <cell r="V258" t="str">
            <v>M08</v>
          </cell>
          <cell r="W258" t="str">
            <v>M09</v>
          </cell>
          <cell r="X258" t="str">
            <v>M10</v>
          </cell>
          <cell r="Y258" t="str">
            <v>M11</v>
          </cell>
          <cell r="Z258" t="str">
            <v>M12</v>
          </cell>
          <cell r="AA258" t="str">
            <v>M13</v>
          </cell>
          <cell r="AB258" t="str">
            <v>M01</v>
          </cell>
          <cell r="AC258" t="str">
            <v>M02</v>
          </cell>
          <cell r="AD258" t="str">
            <v>M03</v>
          </cell>
          <cell r="AE258" t="str">
            <v>M04</v>
          </cell>
          <cell r="AF258" t="str">
            <v>M05</v>
          </cell>
          <cell r="AG258" t="str">
            <v>M06</v>
          </cell>
          <cell r="AH258" t="str">
            <v>M07</v>
          </cell>
          <cell r="AI258" t="str">
            <v>M08</v>
          </cell>
          <cell r="AJ258" t="str">
            <v>M09</v>
          </cell>
          <cell r="AK258" t="str">
            <v>M10</v>
          </cell>
          <cell r="AL258" t="str">
            <v>M11</v>
          </cell>
          <cell r="AM258" t="str">
            <v>M12</v>
          </cell>
          <cell r="AN258" t="str">
            <v>M13</v>
          </cell>
          <cell r="AO258" t="str">
            <v>M13</v>
          </cell>
          <cell r="AP258" t="str">
            <v>M01</v>
          </cell>
          <cell r="AQ258" t="str">
            <v>M02</v>
          </cell>
          <cell r="AR258" t="str">
            <v>M03</v>
          </cell>
          <cell r="AS258" t="str">
            <v>M04</v>
          </cell>
          <cell r="AT258" t="str">
            <v>M05</v>
          </cell>
          <cell r="AU258" t="str">
            <v>M06</v>
          </cell>
          <cell r="AV258" t="str">
            <v>M07</v>
          </cell>
          <cell r="AW258" t="str">
            <v>M08</v>
          </cell>
          <cell r="AX258" t="str">
            <v>M09</v>
          </cell>
          <cell r="AY258" t="str">
            <v>M10</v>
          </cell>
          <cell r="AZ258" t="str">
            <v>M11</v>
          </cell>
          <cell r="BA258" t="str">
            <v>M12</v>
          </cell>
          <cell r="BB258" t="str">
            <v>M13</v>
          </cell>
          <cell r="BC258" t="str">
            <v>M01</v>
          </cell>
          <cell r="BD258" t="str">
            <v>M02</v>
          </cell>
          <cell r="BE258" t="str">
            <v>M03</v>
          </cell>
          <cell r="BF258" t="str">
            <v>M04</v>
          </cell>
          <cell r="BG258" t="str">
            <v>M05</v>
          </cell>
          <cell r="BH258" t="str">
            <v>M06</v>
          </cell>
          <cell r="BI258" t="str">
            <v>M07</v>
          </cell>
          <cell r="BJ258" t="str">
            <v>M08</v>
          </cell>
          <cell r="BK258" t="str">
            <v>M09</v>
          </cell>
          <cell r="BL258" t="str">
            <v>M10</v>
          </cell>
          <cell r="BM258" t="str">
            <v>M11</v>
          </cell>
          <cell r="BN258" t="str">
            <v>M12</v>
          </cell>
          <cell r="BO258" t="str">
            <v>M13</v>
          </cell>
          <cell r="BP258" t="str">
            <v>M14</v>
          </cell>
          <cell r="BQ258" t="str">
            <v>M01</v>
          </cell>
          <cell r="BR258" t="str">
            <v>M02</v>
          </cell>
          <cell r="BS258" t="str">
            <v>M03</v>
          </cell>
          <cell r="BT258" t="str">
            <v>M04</v>
          </cell>
          <cell r="BU258" t="str">
            <v>M05</v>
          </cell>
          <cell r="BV258" t="str">
            <v>M06</v>
          </cell>
          <cell r="BW258" t="str">
            <v>M07</v>
          </cell>
          <cell r="BX258" t="str">
            <v>M08</v>
          </cell>
          <cell r="BY258" t="str">
            <v>M09</v>
          </cell>
          <cell r="BZ258" t="str">
            <v>M10</v>
          </cell>
          <cell r="CA258" t="str">
            <v>M11</v>
          </cell>
          <cell r="CB258" t="str">
            <v>M12</v>
          </cell>
          <cell r="CC258" t="str">
            <v>M13</v>
          </cell>
          <cell r="CD258" t="str">
            <v>M21</v>
          </cell>
          <cell r="CE258" t="str">
            <v>M21</v>
          </cell>
          <cell r="CF258" t="str">
            <v>M13</v>
          </cell>
          <cell r="CG258" t="str">
            <v>M13</v>
          </cell>
          <cell r="CH258" t="str">
            <v>M13</v>
          </cell>
          <cell r="CI258" t="str">
            <v>M13</v>
          </cell>
          <cell r="CJ258" t="str">
            <v>M13</v>
          </cell>
        </row>
        <row r="259">
          <cell r="D259" t="str">
            <v>REAL00</v>
          </cell>
          <cell r="E259" t="str">
            <v>REAL01</v>
          </cell>
          <cell r="F259" t="str">
            <v>REAL02</v>
          </cell>
          <cell r="G259" t="str">
            <v>REAL03</v>
          </cell>
          <cell r="H259" t="str">
            <v>REAL04</v>
          </cell>
          <cell r="I259" t="str">
            <v>REAL05</v>
          </cell>
          <cell r="J259" t="str">
            <v>REAL06</v>
          </cell>
          <cell r="K259" t="str">
            <v>REAL07</v>
          </cell>
          <cell r="L259" t="str">
            <v>REAL08</v>
          </cell>
          <cell r="M259" t="str">
            <v>REAL09</v>
          </cell>
          <cell r="N259" t="str">
            <v>REAL10</v>
          </cell>
          <cell r="O259" t="str">
            <v>REAL11</v>
          </cell>
          <cell r="P259" t="str">
            <v>REAL11</v>
          </cell>
          <cell r="Q259" t="str">
            <v>REAL11</v>
          </cell>
          <cell r="R259" t="str">
            <v>REAL11</v>
          </cell>
          <cell r="S259" t="str">
            <v>REAL11</v>
          </cell>
          <cell r="T259" t="str">
            <v>REAL11</v>
          </cell>
          <cell r="U259" t="str">
            <v>REAL11</v>
          </cell>
          <cell r="V259" t="str">
            <v>REAL11</v>
          </cell>
          <cell r="W259" t="str">
            <v>REAL11</v>
          </cell>
          <cell r="X259" t="str">
            <v>REAL11</v>
          </cell>
          <cell r="Y259" t="str">
            <v>REAL11</v>
          </cell>
          <cell r="Z259" t="str">
            <v>REAL11</v>
          </cell>
          <cell r="AA259" t="str">
            <v>REAL11</v>
          </cell>
          <cell r="AB259" t="str">
            <v>REAL12</v>
          </cell>
          <cell r="AC259" t="str">
            <v>REAL12</v>
          </cell>
          <cell r="AD259" t="str">
            <v>REAL12</v>
          </cell>
          <cell r="AE259" t="str">
            <v>REAL12</v>
          </cell>
          <cell r="AF259" t="str">
            <v>REAL12</v>
          </cell>
          <cell r="AG259" t="str">
            <v>REAL12</v>
          </cell>
          <cell r="AH259" t="str">
            <v>REAL12</v>
          </cell>
          <cell r="AI259" t="str">
            <v>REAL12</v>
          </cell>
          <cell r="AJ259" t="str">
            <v>REAL12</v>
          </cell>
          <cell r="AK259" t="str">
            <v>REAL12</v>
          </cell>
          <cell r="AL259" t="str">
            <v>REAL12</v>
          </cell>
          <cell r="AM259" t="str">
            <v>REAL12</v>
          </cell>
          <cell r="AN259" t="str">
            <v>REAL12</v>
          </cell>
          <cell r="AO259" t="str">
            <v>PEF12</v>
          </cell>
          <cell r="AP259" t="str">
            <v>REAL13</v>
          </cell>
          <cell r="AQ259" t="str">
            <v>REAL13</v>
          </cell>
          <cell r="AR259" t="str">
            <v>REAL13</v>
          </cell>
          <cell r="AS259" t="str">
            <v>REAL13</v>
          </cell>
          <cell r="AT259" t="str">
            <v>REAL13</v>
          </cell>
          <cell r="AU259" t="str">
            <v>REAL13</v>
          </cell>
          <cell r="AV259" t="str">
            <v>REAL13</v>
          </cell>
          <cell r="AW259" t="str">
            <v>REAL13</v>
          </cell>
          <cell r="AX259" t="str">
            <v>REAL13</v>
          </cell>
          <cell r="AY259" t="str">
            <v>REAL13</v>
          </cell>
          <cell r="AZ259" t="str">
            <v>REAL13</v>
          </cell>
          <cell r="BA259" t="str">
            <v>REAL13</v>
          </cell>
          <cell r="BB259" t="str">
            <v>REAL13</v>
          </cell>
          <cell r="BC259" t="str">
            <v>ESTC13</v>
          </cell>
          <cell r="BD259" t="str">
            <v>ESTC13</v>
          </cell>
          <cell r="BE259" t="str">
            <v>ESTC13</v>
          </cell>
          <cell r="BF259" t="str">
            <v>ESTC13</v>
          </cell>
          <cell r="BG259" t="str">
            <v>ESTC13</v>
          </cell>
          <cell r="BH259" t="str">
            <v>ESTC13</v>
          </cell>
          <cell r="BI259" t="str">
            <v>ESTC13</v>
          </cell>
          <cell r="BJ259" t="str">
            <v>ESTC13</v>
          </cell>
          <cell r="BK259" t="str">
            <v>ESTC13</v>
          </cell>
          <cell r="BL259" t="str">
            <v>ESTC13</v>
          </cell>
          <cell r="BM259" t="str">
            <v>ESTC13</v>
          </cell>
          <cell r="BN259" t="str">
            <v>ESTC13</v>
          </cell>
          <cell r="BO259" t="str">
            <v>ESTC13</v>
          </cell>
          <cell r="BP259" t="str">
            <v>ESTC13</v>
          </cell>
          <cell r="BQ259" t="str">
            <v>PEF13</v>
          </cell>
          <cell r="BR259" t="str">
            <v>PEF13</v>
          </cell>
          <cell r="BS259" t="str">
            <v>PEF13</v>
          </cell>
          <cell r="BT259" t="str">
            <v>PEF13</v>
          </cell>
          <cell r="BU259" t="str">
            <v>PEF13</v>
          </cell>
          <cell r="BV259" t="str">
            <v>PEF13</v>
          </cell>
          <cell r="BW259" t="str">
            <v>PEF13</v>
          </cell>
          <cell r="BX259" t="str">
            <v>PEF13</v>
          </cell>
          <cell r="BY259" t="str">
            <v>PEF13</v>
          </cell>
          <cell r="BZ259" t="str">
            <v>PEF13</v>
          </cell>
          <cell r="CA259" t="str">
            <v>PEF13</v>
          </cell>
          <cell r="CB259" t="str">
            <v>PEF13</v>
          </cell>
          <cell r="CC259" t="str">
            <v>PEF13</v>
          </cell>
          <cell r="CD259" t="str">
            <v>PEF13</v>
          </cell>
          <cell r="CE259" t="str">
            <v>PEF13</v>
          </cell>
          <cell r="CF259" t="str">
            <v>PEF14</v>
          </cell>
          <cell r="CG259" t="str">
            <v>PEF15</v>
          </cell>
          <cell r="CH259" t="str">
            <v>PEF16</v>
          </cell>
          <cell r="CI259" t="str">
            <v>PEF17</v>
          </cell>
          <cell r="CJ259" t="str">
            <v>PEF18</v>
          </cell>
        </row>
        <row r="260">
          <cell r="C260" t="str">
            <v>ENTRADA</v>
          </cell>
          <cell r="E260" t="str">
            <v>REAL01</v>
          </cell>
          <cell r="F260" t="str">
            <v>REAL02</v>
          </cell>
          <cell r="G260" t="str">
            <v>REAL03</v>
          </cell>
          <cell r="H260" t="str">
            <v>REAL04</v>
          </cell>
          <cell r="I260" t="str">
            <v>REAL05</v>
          </cell>
          <cell r="J260" t="str">
            <v>REAL06</v>
          </cell>
          <cell r="K260" t="str">
            <v>REAL07</v>
          </cell>
          <cell r="L260" t="str">
            <v>REAL08</v>
          </cell>
          <cell r="M260" t="str">
            <v>REAL09</v>
          </cell>
          <cell r="N260" t="str">
            <v>REAL10</v>
          </cell>
          <cell r="O260" t="str">
            <v>REALIZADO 2011</v>
          </cell>
          <cell r="AA260" t="str">
            <v>REAL11</v>
          </cell>
          <cell r="AB260" t="str">
            <v>REALIZADO 2012</v>
          </cell>
          <cell r="AN260" t="str">
            <v>REAL12</v>
          </cell>
          <cell r="AO260" t="str">
            <v>PEF12</v>
          </cell>
          <cell r="AP260" t="str">
            <v>REALIZADO 2013</v>
          </cell>
          <cell r="BB260" t="str">
            <v>REAL13</v>
          </cell>
          <cell r="BC260" t="str">
            <v>ESTIMACION DE CIERRE 2013</v>
          </cell>
          <cell r="BP260" t="str">
            <v>ESTC13</v>
          </cell>
          <cell r="BQ260" t="str">
            <v>PROGRAMA DE ENDEUDAMIENTO FINANCIERO 2013</v>
          </cell>
          <cell r="CC260" t="str">
            <v>PEF13</v>
          </cell>
          <cell r="CD260" t="str">
            <v>PEF13</v>
          </cell>
          <cell r="CE260" t="str">
            <v>PEF13</v>
          </cell>
          <cell r="CF260" t="str">
            <v>PEF14</v>
          </cell>
          <cell r="CG260" t="str">
            <v>PEF15</v>
          </cell>
          <cell r="CH260" t="str">
            <v>PEF16</v>
          </cell>
          <cell r="CI260" t="str">
            <v>PEF17</v>
          </cell>
          <cell r="CJ260" t="str">
            <v>PEF18</v>
          </cell>
        </row>
        <row r="261">
          <cell r="A261" t="str">
            <v>NEGOCIO</v>
          </cell>
          <cell r="C261" t="str">
            <v>ESTADO DE RESULTADOS</v>
          </cell>
          <cell r="E261" t="str">
            <v>Dic</v>
          </cell>
          <cell r="F261" t="str">
            <v>Dic</v>
          </cell>
          <cell r="G261" t="str">
            <v>Dic</v>
          </cell>
          <cell r="H261" t="str">
            <v>Dic</v>
          </cell>
          <cell r="I261" t="str">
            <v>Dic</v>
          </cell>
          <cell r="J261" t="str">
            <v>Dic</v>
          </cell>
          <cell r="K261" t="str">
            <v>Dic</v>
          </cell>
          <cell r="L261" t="str">
            <v>Dic</v>
          </cell>
          <cell r="M261" t="str">
            <v>Dic</v>
          </cell>
          <cell r="N261" t="str">
            <v>Dic</v>
          </cell>
          <cell r="O261" t="str">
            <v>Ene</v>
          </cell>
          <cell r="P261" t="str">
            <v>Feb</v>
          </cell>
          <cell r="Q261" t="str">
            <v>Mzo</v>
          </cell>
          <cell r="R261" t="str">
            <v>Abr</v>
          </cell>
          <cell r="S261" t="str">
            <v>May</v>
          </cell>
          <cell r="T261" t="str">
            <v>Jun</v>
          </cell>
          <cell r="U261" t="str">
            <v>Jul</v>
          </cell>
          <cell r="V261" t="str">
            <v>Ago</v>
          </cell>
          <cell r="W261" t="str">
            <v>Sep</v>
          </cell>
          <cell r="X261" t="str">
            <v>Oct</v>
          </cell>
          <cell r="Y261" t="str">
            <v>Nov</v>
          </cell>
          <cell r="Z261" t="str">
            <v>Dic</v>
          </cell>
          <cell r="AA261" t="str">
            <v>Dic</v>
          </cell>
          <cell r="AB261" t="str">
            <v>Ene</v>
          </cell>
          <cell r="AC261" t="str">
            <v>Feb</v>
          </cell>
          <cell r="AD261" t="str">
            <v>Mzo</v>
          </cell>
          <cell r="AE261" t="str">
            <v>Abr</v>
          </cell>
          <cell r="AF261" t="str">
            <v>May</v>
          </cell>
          <cell r="AG261" t="str">
            <v>Jun</v>
          </cell>
          <cell r="AH261" t="str">
            <v>Jul</v>
          </cell>
          <cell r="AI261" t="str">
            <v>Ago</v>
          </cell>
          <cell r="AJ261" t="str">
            <v>Sep</v>
          </cell>
          <cell r="AK261" t="str">
            <v>Oct</v>
          </cell>
          <cell r="AL261" t="str">
            <v>Nov</v>
          </cell>
          <cell r="AM261" t="str">
            <v>Dic</v>
          </cell>
          <cell r="AN261" t="str">
            <v>Dic</v>
          </cell>
          <cell r="AO261" t="str">
            <v>Dic</v>
          </cell>
          <cell r="AP261" t="str">
            <v>Ene</v>
          </cell>
          <cell r="AQ261" t="str">
            <v>Feb</v>
          </cell>
          <cell r="AR261" t="str">
            <v>Mzo</v>
          </cell>
          <cell r="AS261" t="str">
            <v>Abr</v>
          </cell>
          <cell r="AT261" t="str">
            <v>May</v>
          </cell>
          <cell r="AU261" t="str">
            <v>Jun</v>
          </cell>
          <cell r="AV261" t="str">
            <v>Jul</v>
          </cell>
          <cell r="AW261" t="str">
            <v>Ago</v>
          </cell>
          <cell r="AX261" t="str">
            <v>Sep</v>
          </cell>
          <cell r="AY261" t="str">
            <v>Oct</v>
          </cell>
          <cell r="AZ261" t="str">
            <v>Nov</v>
          </cell>
          <cell r="BA261" t="str">
            <v>Dic</v>
          </cell>
          <cell r="BB261" t="str">
            <v>Dic</v>
          </cell>
          <cell r="BC261" t="str">
            <v>Ene</v>
          </cell>
          <cell r="BD261" t="str">
            <v>Feb</v>
          </cell>
          <cell r="BE261" t="str">
            <v>Mzo</v>
          </cell>
          <cell r="BF261" t="str">
            <v>Abr</v>
          </cell>
          <cell r="BG261" t="str">
            <v>May</v>
          </cell>
          <cell r="BH261" t="str">
            <v>Jun</v>
          </cell>
          <cell r="BI261" t="str">
            <v>Jul</v>
          </cell>
          <cell r="BJ261" t="str">
            <v>Ago</v>
          </cell>
          <cell r="BK261" t="str">
            <v>Sep</v>
          </cell>
          <cell r="BL261" t="str">
            <v>Oct</v>
          </cell>
          <cell r="BM261" t="str">
            <v>Nov</v>
          </cell>
          <cell r="BN261" t="str">
            <v>Dic</v>
          </cell>
          <cell r="BO261" t="str">
            <v>Ene-Dic</v>
          </cell>
          <cell r="BP261" t="e">
            <v>#N/A</v>
          </cell>
          <cell r="BQ261" t="str">
            <v>Ene</v>
          </cell>
          <cell r="BR261" t="str">
            <v>Feb</v>
          </cell>
          <cell r="BS261" t="str">
            <v>Mzo</v>
          </cell>
          <cell r="BT261" t="str">
            <v>Abr</v>
          </cell>
          <cell r="BU261" t="str">
            <v>May</v>
          </cell>
          <cell r="BV261" t="str">
            <v>Jun</v>
          </cell>
          <cell r="BW261" t="str">
            <v>Jul</v>
          </cell>
          <cell r="BX261" t="str">
            <v>Ago</v>
          </cell>
          <cell r="BY261" t="str">
            <v>Sep</v>
          </cell>
          <cell r="BZ261" t="str">
            <v>Oct</v>
          </cell>
          <cell r="CA261" t="str">
            <v>Nov</v>
          </cell>
          <cell r="CB261" t="str">
            <v>Dic</v>
          </cell>
          <cell r="CC261" t="str">
            <v>Dic</v>
          </cell>
          <cell r="CD261" t="str">
            <v>Dic</v>
          </cell>
          <cell r="CE261" t="str">
            <v>Dic</v>
          </cell>
          <cell r="CF261" t="str">
            <v>Dic</v>
          </cell>
          <cell r="CG261" t="str">
            <v>Dic</v>
          </cell>
          <cell r="CH261" t="str">
            <v>Dic</v>
          </cell>
          <cell r="CI261" t="str">
            <v>Dic</v>
          </cell>
          <cell r="CJ261" t="str">
            <v>Dic</v>
          </cell>
        </row>
        <row r="262">
          <cell r="A262" t="str">
            <v>MF MFI 01000</v>
          </cell>
          <cell r="C262" t="str">
            <v xml:space="preserve">Margen en Intereses y Comisiones </v>
          </cell>
          <cell r="D262">
            <v>28.399999999999977</v>
          </cell>
          <cell r="E262">
            <v>1117.6399999999999</v>
          </cell>
          <cell r="F262">
            <v>1079.898000000001</v>
          </cell>
          <cell r="G262">
            <v>758.67747698812798</v>
          </cell>
          <cell r="H262">
            <v>942.03993311400347</v>
          </cell>
          <cell r="I262">
            <v>1078.2529293180737</v>
          </cell>
          <cell r="J262">
            <v>1923.7541770382609</v>
          </cell>
          <cell r="K262">
            <v>1942.1709994435662</v>
          </cell>
          <cell r="L262">
            <v>2346.9665225534577</v>
          </cell>
          <cell r="M262">
            <v>2265.1769980039867</v>
          </cell>
          <cell r="N262">
            <v>3634.068631406205</v>
          </cell>
          <cell r="O262">
            <v>367.77376309278202</v>
          </cell>
          <cell r="P262">
            <v>281.02478506031349</v>
          </cell>
          <cell r="Q262">
            <v>402.97045841443071</v>
          </cell>
          <cell r="R262">
            <v>307.56583723960199</v>
          </cell>
          <cell r="S262">
            <v>254.20603062697592</v>
          </cell>
          <cell r="T262">
            <v>208.12083215479771</v>
          </cell>
          <cell r="U262">
            <v>310.21104729870609</v>
          </cell>
          <cell r="V262">
            <v>315.17471605897401</v>
          </cell>
          <cell r="W262">
            <v>279.24948515025005</v>
          </cell>
          <cell r="X262">
            <v>332.23030544421471</v>
          </cell>
          <cell r="Y262">
            <v>364.58370327345517</v>
          </cell>
          <cell r="Z262">
            <v>453.26166301035124</v>
          </cell>
          <cell r="AA262">
            <v>3876.3726268248533</v>
          </cell>
          <cell r="AB262">
            <v>392.59787204657994</v>
          </cell>
          <cell r="AC262">
            <v>351.07548993750083</v>
          </cell>
          <cell r="AD262">
            <v>451.60282917095947</v>
          </cell>
          <cell r="AE262">
            <v>411.3191141417081</v>
          </cell>
          <cell r="AF262">
            <v>273.67828949629893</v>
          </cell>
          <cell r="AG262">
            <v>290.70932023398268</v>
          </cell>
          <cell r="AH262">
            <v>343.17030360159833</v>
          </cell>
          <cell r="AI262">
            <v>309.57927754053441</v>
          </cell>
          <cell r="AJ262">
            <v>320.12277098090237</v>
          </cell>
          <cell r="AK262">
            <v>347.41407675974011</v>
          </cell>
          <cell r="AL262">
            <v>368.22905869966803</v>
          </cell>
          <cell r="AM262">
            <v>400.14089433144807</v>
          </cell>
          <cell r="AN262">
            <v>4259.6392969409208</v>
          </cell>
          <cell r="AO262">
            <v>3653.0765183841477</v>
          </cell>
          <cell r="AP262">
            <v>329.44606933496124</v>
          </cell>
          <cell r="AQ262">
            <v>341.02202606908162</v>
          </cell>
          <cell r="AR262">
            <v>419.64323468887704</v>
          </cell>
          <cell r="AS262">
            <v>456.3186347715183</v>
          </cell>
          <cell r="AT262">
            <v>316.02888019684428</v>
          </cell>
          <cell r="AU262">
            <v>231.31601359636355</v>
          </cell>
          <cell r="AV262">
            <v>254.74835700774719</v>
          </cell>
          <cell r="AW262">
            <v>290.55855246344163</v>
          </cell>
          <cell r="AX262">
            <v>333.83736564788808</v>
          </cell>
          <cell r="AY262">
            <v>359.20139966414689</v>
          </cell>
          <cell r="AZ262">
            <v>0</v>
          </cell>
          <cell r="BA262">
            <v>0</v>
          </cell>
          <cell r="BB262">
            <v>3332.1205334408701</v>
          </cell>
          <cell r="BC262">
            <v>0</v>
          </cell>
          <cell r="BD262">
            <v>0</v>
          </cell>
          <cell r="BE262">
            <v>0</v>
          </cell>
          <cell r="BF262">
            <v>0</v>
          </cell>
          <cell r="BG262">
            <v>337.10577682123665</v>
          </cell>
          <cell r="BH262">
            <v>337.10577682123665</v>
          </cell>
          <cell r="BI262">
            <v>337.10577682123665</v>
          </cell>
          <cell r="BJ262">
            <v>337.10577682123665</v>
          </cell>
          <cell r="BK262">
            <v>337.10577682123665</v>
          </cell>
          <cell r="BL262">
            <v>337.10577682123665</v>
          </cell>
          <cell r="BM262">
            <v>337.10577682123665</v>
          </cell>
          <cell r="BN262">
            <v>337.10577682123665</v>
          </cell>
          <cell r="BO262">
            <v>-219.06766642294039</v>
          </cell>
          <cell r="BP262">
            <v>2477.0318151136189</v>
          </cell>
          <cell r="BQ262">
            <v>337.10577682123665</v>
          </cell>
          <cell r="BR262">
            <v>337.10577682123665</v>
          </cell>
          <cell r="BS262">
            <v>337.10577682123665</v>
          </cell>
          <cell r="BT262">
            <v>337.10577682123665</v>
          </cell>
          <cell r="BU262">
            <v>337.10577682123665</v>
          </cell>
          <cell r="BV262">
            <v>337.10577682123665</v>
          </cell>
          <cell r="BW262">
            <v>337.10577682123665</v>
          </cell>
          <cell r="BX262">
            <v>337.10577682123665</v>
          </cell>
          <cell r="BY262">
            <v>337.10577682123665</v>
          </cell>
          <cell r="BZ262">
            <v>337.10577682123665</v>
          </cell>
          <cell r="CA262">
            <v>337.10577682123665</v>
          </cell>
          <cell r="CB262">
            <v>337.10577682123665</v>
          </cell>
          <cell r="CC262">
            <v>4045.2693218548388</v>
          </cell>
          <cell r="CD262">
            <v>3610.1826222661962</v>
          </cell>
          <cell r="CE262">
            <v>4045.2693218548393</v>
          </cell>
          <cell r="CF262">
            <v>4320.5980519215063</v>
          </cell>
          <cell r="CG262">
            <v>4625.2815526261729</v>
          </cell>
          <cell r="CH262">
            <v>5024.8296296035396</v>
          </cell>
          <cell r="CI262">
            <v>5481.8508587164279</v>
          </cell>
          <cell r="CJ262">
            <v>6006.5326880708599</v>
          </cell>
        </row>
        <row r="263">
          <cell r="A263" t="str">
            <v>ER MDI 01100</v>
          </cell>
          <cell r="C263" t="str">
            <v>Mercado de dinero (compra-venta)</v>
          </cell>
          <cell r="E263">
            <v>250.8</v>
          </cell>
          <cell r="F263">
            <v>607.90148781999994</v>
          </cell>
          <cell r="G263">
            <v>827.25525822999998</v>
          </cell>
          <cell r="H263">
            <v>214.36788588999994</v>
          </cell>
          <cell r="I263">
            <v>413.28671738131288</v>
          </cell>
          <cell r="J263">
            <v>39.856133946683258</v>
          </cell>
          <cell r="K263">
            <v>124.78201266856487</v>
          </cell>
          <cell r="L263">
            <v>-382.02626928535295</v>
          </cell>
          <cell r="M263">
            <v>-356.05708355060335</v>
          </cell>
          <cell r="N263">
            <v>395.74208850631538</v>
          </cell>
          <cell r="O263">
            <v>-63.506895173213493</v>
          </cell>
          <cell r="P263">
            <v>-28.844000000000001</v>
          </cell>
          <cell r="Q263">
            <v>2.7022858227102908</v>
          </cell>
          <cell r="R263">
            <v>11.311549561747906</v>
          </cell>
          <cell r="S263">
            <v>-1.6572904640866122</v>
          </cell>
          <cell r="T263">
            <v>111.13369683105715</v>
          </cell>
          <cell r="U263">
            <v>20.797835331860117</v>
          </cell>
          <cell r="V263">
            <v>48.333174574128996</v>
          </cell>
          <cell r="W263">
            <v>3.5971088709872441</v>
          </cell>
          <cell r="X263">
            <v>36.498452663903883</v>
          </cell>
          <cell r="Y263">
            <v>4.3053872653405003</v>
          </cell>
          <cell r="Z263">
            <v>52.861396696596508</v>
          </cell>
          <cell r="AA263">
            <v>197.53270198103246</v>
          </cell>
          <cell r="AB263">
            <v>-30.07899999999999</v>
          </cell>
          <cell r="AC263">
            <v>4.769170239999986</v>
          </cell>
          <cell r="AD263">
            <v>19.965237510000005</v>
          </cell>
          <cell r="AE263">
            <v>38.197216408768327</v>
          </cell>
          <cell r="AF263">
            <v>46.459710759911076</v>
          </cell>
          <cell r="AG263">
            <v>27.073999999999998</v>
          </cell>
          <cell r="AH263">
            <v>47.863</v>
          </cell>
          <cell r="AI263">
            <v>14.743</v>
          </cell>
          <cell r="AJ263">
            <v>14.777686382065006</v>
          </cell>
          <cell r="AK263">
            <v>117.13152466294871</v>
          </cell>
          <cell r="AL263">
            <v>6.7671868100000001</v>
          </cell>
          <cell r="AM263">
            <v>14.732904370443041</v>
          </cell>
          <cell r="AN263">
            <v>322.40163714413615</v>
          </cell>
          <cell r="AO263">
            <v>0</v>
          </cell>
          <cell r="AP263">
            <v>16.467451888052903</v>
          </cell>
          <cell r="AQ263">
            <v>19.666696249999998</v>
          </cell>
          <cell r="AR263">
            <v>39.246000000000002</v>
          </cell>
          <cell r="AS263">
            <v>395.64942263493811</v>
          </cell>
          <cell r="AT263">
            <v>396.24270960000001</v>
          </cell>
          <cell r="AU263">
            <v>15.739716860479167</v>
          </cell>
          <cell r="AV263">
            <v>-146.57400000000001</v>
          </cell>
          <cell r="AW263">
            <v>-20.207259127612829</v>
          </cell>
          <cell r="AX263">
            <v>-20.977404733433008</v>
          </cell>
          <cell r="AY263">
            <v>-15.047961068605007</v>
          </cell>
          <cell r="BB263">
            <v>680.20537230381922</v>
          </cell>
          <cell r="BG263">
            <v>0</v>
          </cell>
          <cell r="BH263">
            <v>0</v>
          </cell>
          <cell r="BI263">
            <v>0</v>
          </cell>
          <cell r="BJ263">
            <v>0</v>
          </cell>
          <cell r="BK263">
            <v>0</v>
          </cell>
          <cell r="BL263">
            <v>0</v>
          </cell>
          <cell r="BM263">
            <v>0</v>
          </cell>
          <cell r="BN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E263">
            <v>0</v>
          </cell>
          <cell r="CF263">
            <v>0</v>
          </cell>
          <cell r="CG263">
            <v>0</v>
          </cell>
          <cell r="CH263">
            <v>0</v>
          </cell>
          <cell r="CI263">
            <v>0</v>
          </cell>
          <cell r="CJ263">
            <v>0</v>
          </cell>
        </row>
        <row r="264">
          <cell r="A264" t="str">
            <v>ER MDI 01200</v>
          </cell>
          <cell r="C264" t="str">
            <v>Mercado de dinero (valuación)</v>
          </cell>
          <cell r="E264">
            <v>106.3</v>
          </cell>
          <cell r="F264">
            <v>129.17067260000002</v>
          </cell>
          <cell r="G264">
            <v>-24.892871469999896</v>
          </cell>
          <cell r="H264">
            <v>49.570187240000429</v>
          </cell>
          <cell r="I264">
            <v>-180.25779432371445</v>
          </cell>
          <cell r="J264">
            <v>99.437476476916686</v>
          </cell>
          <cell r="K264">
            <v>-59.707907885704579</v>
          </cell>
          <cell r="L264">
            <v>-314.15390481591919</v>
          </cell>
          <cell r="M264">
            <v>208.38626430150953</v>
          </cell>
          <cell r="N264">
            <v>-68.788676480032464</v>
          </cell>
          <cell r="O264">
            <v>6.5123777222583614</v>
          </cell>
          <cell r="P264">
            <v>31.708780331901547</v>
          </cell>
          <cell r="Q264">
            <v>-1.5366742194828893</v>
          </cell>
          <cell r="R264">
            <v>-7.905198027514559</v>
          </cell>
          <cell r="S264">
            <v>111.00591915543707</v>
          </cell>
          <cell r="T264">
            <v>-65.734033961516985</v>
          </cell>
          <cell r="U264">
            <v>-35.903316665848223</v>
          </cell>
          <cell r="V264">
            <v>73.621297231614918</v>
          </cell>
          <cell r="W264">
            <v>-43.339233300044022</v>
          </cell>
          <cell r="X264">
            <v>-20.769394795525454</v>
          </cell>
          <cell r="Y264">
            <v>-56.674478935200383</v>
          </cell>
          <cell r="Z264">
            <v>-117.54082248767027</v>
          </cell>
          <cell r="AA264">
            <v>-126.55477795159091</v>
          </cell>
          <cell r="AB264">
            <v>160.82210367981486</v>
          </cell>
          <cell r="AC264">
            <v>0.6340854987285085</v>
          </cell>
          <cell r="AD264">
            <v>19.03905276896776</v>
          </cell>
          <cell r="AE264">
            <v>-28.106324006870871</v>
          </cell>
          <cell r="AF264">
            <v>-32.764517495455159</v>
          </cell>
          <cell r="AG264">
            <v>82.012918410585101</v>
          </cell>
          <cell r="AH264">
            <v>9.3004711593652853</v>
          </cell>
          <cell r="AI264">
            <v>-42.241790610552798</v>
          </cell>
          <cell r="AJ264">
            <v>9.0230453258287735</v>
          </cell>
          <cell r="AK264">
            <v>-70.110075860039629</v>
          </cell>
          <cell r="AL264">
            <v>5.452882678497093</v>
          </cell>
          <cell r="AM264">
            <v>-36.466555149997539</v>
          </cell>
          <cell r="AN264">
            <v>76.595296398871426</v>
          </cell>
          <cell r="AO264">
            <v>0</v>
          </cell>
          <cell r="AP264">
            <v>97.932358569998712</v>
          </cell>
          <cell r="AQ264">
            <v>138.78023677999954</v>
          </cell>
          <cell r="AR264">
            <v>154.85236562000077</v>
          </cell>
          <cell r="AS264">
            <v>-304.24368881999885</v>
          </cell>
          <cell r="AT264">
            <v>-423.14457108999903</v>
          </cell>
          <cell r="AU264">
            <v>-109.54659379999951</v>
          </cell>
          <cell r="AV264">
            <v>125.6504021099956</v>
          </cell>
          <cell r="AW264">
            <v>45.961366600001064</v>
          </cell>
          <cell r="AX264">
            <v>14.176520780002019</v>
          </cell>
          <cell r="AY264">
            <v>46.732964919998821</v>
          </cell>
          <cell r="BB264">
            <v>-212.84863833000094</v>
          </cell>
          <cell r="BG264">
            <v>0</v>
          </cell>
          <cell r="BH264">
            <v>0</v>
          </cell>
          <cell r="BI264">
            <v>0</v>
          </cell>
          <cell r="BJ264">
            <v>0</v>
          </cell>
          <cell r="BK264">
            <v>0</v>
          </cell>
          <cell r="BL264">
            <v>0</v>
          </cell>
          <cell r="BM264">
            <v>0</v>
          </cell>
          <cell r="BN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E264">
            <v>0</v>
          </cell>
          <cell r="CF264">
            <v>0</v>
          </cell>
          <cell r="CG264">
            <v>0</v>
          </cell>
          <cell r="CH264">
            <v>0</v>
          </cell>
          <cell r="CI264">
            <v>0</v>
          </cell>
          <cell r="CJ264">
            <v>0</v>
          </cell>
        </row>
        <row r="265">
          <cell r="A265" t="str">
            <v>ER MCA 01100</v>
          </cell>
          <cell r="C265" t="str">
            <v>Mercado de capitales (compra-venta)</v>
          </cell>
          <cell r="D265">
            <v>-1721.3</v>
          </cell>
          <cell r="E265">
            <v>345.9</v>
          </cell>
          <cell r="F265">
            <v>138.48449113000001</v>
          </cell>
          <cell r="G265">
            <v>903.4877011769621</v>
          </cell>
          <cell r="H265">
            <v>714.93374210119168</v>
          </cell>
          <cell r="I265">
            <v>1073.6806284386232</v>
          </cell>
          <cell r="J265">
            <v>215.84460751667157</v>
          </cell>
          <cell r="K265">
            <v>86.273034406799979</v>
          </cell>
          <cell r="L265">
            <v>-9.3637592810200054</v>
          </cell>
          <cell r="M265">
            <v>35.835661118820191</v>
          </cell>
          <cell r="N265">
            <v>38.912612833199994</v>
          </cell>
          <cell r="O265">
            <v>7.4261029999999995</v>
          </cell>
          <cell r="P265">
            <v>2.1508927491000001</v>
          </cell>
          <cell r="Q265">
            <v>1.4608785642000011</v>
          </cell>
          <cell r="R265">
            <v>3.9777439999999999</v>
          </cell>
          <cell r="S265">
            <v>2.0006520046</v>
          </cell>
          <cell r="T265">
            <v>-4.9415961653999601</v>
          </cell>
          <cell r="U265">
            <v>1.3330048622999739</v>
          </cell>
          <cell r="V265">
            <v>0.84653397310001199</v>
          </cell>
          <cell r="W265">
            <v>-22.980621774500001</v>
          </cell>
          <cell r="X265">
            <v>-13.2828445275</v>
          </cell>
          <cell r="Y265">
            <v>2.40011000000001</v>
          </cell>
          <cell r="Z265">
            <v>9.0558760079000002</v>
          </cell>
          <cell r="AA265">
            <v>-10.553267306199963</v>
          </cell>
          <cell r="AB265">
            <v>9.0096391970000003</v>
          </cell>
          <cell r="AC265">
            <v>-3.4892250000000002</v>
          </cell>
          <cell r="AD265">
            <v>2.23117732</v>
          </cell>
          <cell r="AE265">
            <v>0.590202</v>
          </cell>
          <cell r="AF265">
            <v>1.6164260000000001</v>
          </cell>
          <cell r="AG265">
            <v>1.0351707742</v>
          </cell>
          <cell r="AH265">
            <v>2.7894299999999999</v>
          </cell>
          <cell r="AI265">
            <v>2.9792097799999997</v>
          </cell>
          <cell r="AJ265">
            <v>-1.55480456</v>
          </cell>
          <cell r="AK265">
            <v>4.6067634100000001</v>
          </cell>
          <cell r="AL265">
            <v>1.0133743780999995</v>
          </cell>
          <cell r="AM265">
            <v>5.5273577999999999</v>
          </cell>
          <cell r="AN265">
            <v>26.354721099300001</v>
          </cell>
          <cell r="AO265">
            <v>0</v>
          </cell>
          <cell r="AP265">
            <v>-0.11287999999999998</v>
          </cell>
          <cell r="AQ265">
            <v>-1.64855</v>
          </cell>
          <cell r="AR265">
            <v>2.8268</v>
          </cell>
          <cell r="AS265">
            <v>6.4971816924000025</v>
          </cell>
          <cell r="AT265">
            <v>9.7590000000000607E-2</v>
          </cell>
          <cell r="AU265">
            <v>0.1199575299999996</v>
          </cell>
          <cell r="AV265">
            <v>1.5803999999999998</v>
          </cell>
          <cell r="AW265">
            <v>-0.85970000000000035</v>
          </cell>
          <cell r="AX265">
            <v>-1.3113199999999994</v>
          </cell>
          <cell r="AY265">
            <v>7.2393589899990729E-2</v>
          </cell>
          <cell r="BB265">
            <v>7.2618728122999947</v>
          </cell>
          <cell r="BG265">
            <v>0</v>
          </cell>
          <cell r="BH265">
            <v>0</v>
          </cell>
          <cell r="BI265">
            <v>0</v>
          </cell>
          <cell r="BJ265">
            <v>0</v>
          </cell>
          <cell r="BK265">
            <v>0</v>
          </cell>
          <cell r="BL265">
            <v>0</v>
          </cell>
          <cell r="BM265">
            <v>0</v>
          </cell>
          <cell r="BN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E265">
            <v>0</v>
          </cell>
          <cell r="CF265">
            <v>0</v>
          </cell>
          <cell r="CG265">
            <v>0</v>
          </cell>
          <cell r="CH265">
            <v>0</v>
          </cell>
          <cell r="CI265">
            <v>0</v>
          </cell>
          <cell r="CJ265">
            <v>0</v>
          </cell>
        </row>
        <row r="266">
          <cell r="A266" t="str">
            <v>ER MCA 01200</v>
          </cell>
          <cell r="C266" t="str">
            <v>Mercado de capitales (valuación)</v>
          </cell>
          <cell r="E266">
            <v>185.8</v>
          </cell>
          <cell r="F266">
            <v>-0.58394456000000794</v>
          </cell>
          <cell r="G266">
            <v>101.42188441019303</v>
          </cell>
          <cell r="H266">
            <v>144.77299230272195</v>
          </cell>
          <cell r="I266">
            <v>-86.578165591495022</v>
          </cell>
          <cell r="J266">
            <v>-8.5826985664300395</v>
          </cell>
          <cell r="K266">
            <v>10.299442459439007</v>
          </cell>
          <cell r="L266">
            <v>12.492591336247955</v>
          </cell>
          <cell r="M266">
            <v>-31.916847947176997</v>
          </cell>
          <cell r="N266">
            <v>16.191502963085995</v>
          </cell>
          <cell r="O266">
            <v>-18.052954274899999</v>
          </cell>
          <cell r="P266">
            <v>-7.7561941525</v>
          </cell>
          <cell r="Q266">
            <v>2.1040933829000004</v>
          </cell>
          <cell r="R266">
            <v>-7.8679205529000003</v>
          </cell>
          <cell r="S266">
            <v>-13.358281731100002</v>
          </cell>
          <cell r="T266">
            <v>6.4034524797000021</v>
          </cell>
          <cell r="U266">
            <v>-9.1590129925000188</v>
          </cell>
          <cell r="V266">
            <v>0.57880319559998683</v>
          </cell>
          <cell r="W266">
            <v>-5.5705440515999731</v>
          </cell>
          <cell r="X266">
            <v>35.527760680999997</v>
          </cell>
          <cell r="Y266">
            <v>-1.9748833707999958</v>
          </cell>
          <cell r="Z266">
            <v>-3.5902168312999994</v>
          </cell>
          <cell r="AA266">
            <v>-22.715898218400007</v>
          </cell>
          <cell r="AB266">
            <v>-3.2357210000000007</v>
          </cell>
          <cell r="AC266">
            <v>5.2037196000000048</v>
          </cell>
          <cell r="AD266">
            <v>3.1131699617999993</v>
          </cell>
          <cell r="AE266">
            <v>-1.1211161600000006</v>
          </cell>
          <cell r="AF266">
            <v>-3.4521158399999994</v>
          </cell>
          <cell r="AG266">
            <v>3.4663296079999975</v>
          </cell>
          <cell r="AH266">
            <v>-2.8312816328999988</v>
          </cell>
          <cell r="AI266">
            <v>0.57755481619999993</v>
          </cell>
          <cell r="AJ266">
            <v>2.2046336693000037</v>
          </cell>
          <cell r="AK266">
            <v>0.52324284949999988</v>
          </cell>
          <cell r="AL266">
            <v>4.8552172799998974E-2</v>
          </cell>
          <cell r="AM266">
            <v>1.2537050267999996</v>
          </cell>
          <cell r="AN266">
            <v>5.750673071500005</v>
          </cell>
          <cell r="AO266">
            <v>0</v>
          </cell>
          <cell r="AP266">
            <v>4.4933658836000001</v>
          </cell>
          <cell r="AQ266">
            <v>-1.0918452630999993</v>
          </cell>
          <cell r="AR266">
            <v>3.6682181850999998</v>
          </cell>
          <cell r="AS266">
            <v>-4.8715163512000013</v>
          </cell>
          <cell r="AT266">
            <v>0.87608938599999997</v>
          </cell>
          <cell r="AU266">
            <v>-2.2189669986000009</v>
          </cell>
          <cell r="AV266">
            <v>9.1600123600000083E-2</v>
          </cell>
          <cell r="AW266">
            <v>-2.4988120895999999</v>
          </cell>
          <cell r="AX266">
            <v>-1.0362024984999998</v>
          </cell>
          <cell r="AY266">
            <v>3.3794670101000013</v>
          </cell>
          <cell r="BB266">
            <v>0.79139738739999954</v>
          </cell>
          <cell r="BG266">
            <v>0</v>
          </cell>
          <cell r="BH266">
            <v>0</v>
          </cell>
          <cell r="BI266">
            <v>0</v>
          </cell>
          <cell r="BJ266">
            <v>0</v>
          </cell>
          <cell r="BK266">
            <v>0</v>
          </cell>
          <cell r="BL266">
            <v>0</v>
          </cell>
          <cell r="BM266">
            <v>0</v>
          </cell>
          <cell r="BN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E266">
            <v>0</v>
          </cell>
          <cell r="CF266">
            <v>0</v>
          </cell>
          <cell r="CG266">
            <v>0</v>
          </cell>
          <cell r="CH266">
            <v>0</v>
          </cell>
          <cell r="CI266">
            <v>0</v>
          </cell>
          <cell r="CJ266">
            <v>0</v>
          </cell>
        </row>
        <row r="267">
          <cell r="A267" t="str">
            <v>ER CAM 01100</v>
          </cell>
          <cell r="C267" t="str">
            <v>Cambios Trading (compra-venta)</v>
          </cell>
          <cell r="E267">
            <v>-0.48399999999999999</v>
          </cell>
          <cell r="F267">
            <v>156.88717</v>
          </cell>
          <cell r="G267">
            <v>267.83394126782423</v>
          </cell>
          <cell r="H267">
            <v>239.13254511634034</v>
          </cell>
          <cell r="I267">
            <v>358.57953267543212</v>
          </cell>
          <cell r="J267">
            <v>112.872775862571</v>
          </cell>
          <cell r="K267">
            <v>97.44804556546714</v>
          </cell>
          <cell r="L267">
            <v>251.05274798794602</v>
          </cell>
          <cell r="M267">
            <v>217.15750282694137</v>
          </cell>
          <cell r="N267">
            <v>14.861580089294051</v>
          </cell>
          <cell r="O267">
            <v>0.50723208895426464</v>
          </cell>
          <cell r="P267">
            <v>-2.327633011977746</v>
          </cell>
          <cell r="Q267">
            <v>-1.3698674761079783</v>
          </cell>
          <cell r="R267">
            <v>-2.5596597693045693</v>
          </cell>
          <cell r="S267">
            <v>-2.8435323736262079</v>
          </cell>
          <cell r="T267">
            <v>-3.2772721814717984</v>
          </cell>
          <cell r="U267">
            <v>-7.2717344929337253</v>
          </cell>
          <cell r="V267">
            <v>-4.1413949341609904</v>
          </cell>
          <cell r="W267">
            <v>-2.1154162730431221</v>
          </cell>
          <cell r="X267">
            <v>-4.8111895913248199</v>
          </cell>
          <cell r="Y267">
            <v>-5.4859123902053799</v>
          </cell>
          <cell r="Z267">
            <v>-2.9536583700915369</v>
          </cell>
          <cell r="AA267">
            <v>-38.650038775293609</v>
          </cell>
          <cell r="AB267">
            <v>-7.5935122100256676</v>
          </cell>
          <cell r="AC267">
            <v>-8.3844456104438745</v>
          </cell>
          <cell r="AD267">
            <v>-7.5583814116843513</v>
          </cell>
          <cell r="AE267">
            <v>-6.4374707845263703</v>
          </cell>
          <cell r="AF267">
            <v>-4.8049117562221078</v>
          </cell>
          <cell r="AG267">
            <v>-12.074453757488705</v>
          </cell>
          <cell r="AH267">
            <v>-4.3274348572028378</v>
          </cell>
          <cell r="AI267">
            <v>-5.6165368883365572</v>
          </cell>
          <cell r="AJ267">
            <v>-10.391102450431479</v>
          </cell>
          <cell r="AK267">
            <v>-15.078150396899257</v>
          </cell>
          <cell r="AL267">
            <v>-19.771041828174994</v>
          </cell>
          <cell r="AM267">
            <v>-6.5872567957052963</v>
          </cell>
          <cell r="AN267">
            <v>-108.62469874714149</v>
          </cell>
          <cell r="AO267">
            <v>0</v>
          </cell>
          <cell r="AP267">
            <v>-6.3418468719340346</v>
          </cell>
          <cell r="AQ267">
            <v>-2.0818747087141061</v>
          </cell>
          <cell r="AR267">
            <v>4.636139980634054</v>
          </cell>
          <cell r="AS267">
            <v>-5.5638004765312097</v>
          </cell>
          <cell r="AT267">
            <v>-11.913928159833597</v>
          </cell>
          <cell r="AU267">
            <v>10.137170224219776</v>
          </cell>
          <cell r="AV267">
            <v>-4.4536373709261072</v>
          </cell>
          <cell r="AW267">
            <v>-4.2111596423687478</v>
          </cell>
          <cell r="AX267">
            <v>-0.90932404395518052</v>
          </cell>
          <cell r="AY267">
            <v>-3.7341841613775073</v>
          </cell>
          <cell r="BB267">
            <v>-24.43644523078666</v>
          </cell>
          <cell r="BG267">
            <v>0</v>
          </cell>
          <cell r="BH267">
            <v>0</v>
          </cell>
          <cell r="BI267">
            <v>0</v>
          </cell>
          <cell r="BJ267">
            <v>0</v>
          </cell>
          <cell r="BK267">
            <v>0</v>
          </cell>
          <cell r="BL267">
            <v>0</v>
          </cell>
          <cell r="BM267">
            <v>0</v>
          </cell>
          <cell r="BN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E267">
            <v>0</v>
          </cell>
          <cell r="CF267">
            <v>0</v>
          </cell>
          <cell r="CG267">
            <v>0</v>
          </cell>
          <cell r="CH267">
            <v>0</v>
          </cell>
          <cell r="CI267">
            <v>0</v>
          </cell>
          <cell r="CJ267">
            <v>0</v>
          </cell>
        </row>
        <row r="268">
          <cell r="A268" t="str">
            <v>ER CAM 01200</v>
          </cell>
          <cell r="C268" t="str">
            <v>Cambios Trading (valuación)</v>
          </cell>
          <cell r="E268">
            <v>0</v>
          </cell>
          <cell r="F268">
            <v>0</v>
          </cell>
          <cell r="G268">
            <v>-29.210685587345072</v>
          </cell>
          <cell r="H268">
            <v>-6.0091599020501336</v>
          </cell>
          <cell r="I268">
            <v>-56.30952924946029</v>
          </cell>
          <cell r="J268">
            <v>-0.50159390552212835</v>
          </cell>
          <cell r="K268">
            <v>-1.4105927269194118</v>
          </cell>
          <cell r="L268">
            <v>-5.1745922216555735</v>
          </cell>
          <cell r="M268">
            <v>-5.6649576647166962</v>
          </cell>
          <cell r="N268">
            <v>-4.4069183081845527</v>
          </cell>
          <cell r="O268">
            <v>-1.0172108561809157</v>
          </cell>
          <cell r="P268">
            <v>-0.52352736617284434</v>
          </cell>
          <cell r="Q268">
            <v>0.23115622686587489</v>
          </cell>
          <cell r="R268">
            <v>-0.30614438567138552</v>
          </cell>
          <cell r="S268">
            <v>-0.62989721578672653</v>
          </cell>
          <cell r="T268">
            <v>-0.80477965021177111</v>
          </cell>
          <cell r="U268">
            <v>-1.9469878810849757</v>
          </cell>
          <cell r="V268">
            <v>-3.367887676148166</v>
          </cell>
          <cell r="W268">
            <v>-22.367623365375547</v>
          </cell>
          <cell r="X268">
            <v>6.072980950794169</v>
          </cell>
          <cell r="Y268">
            <v>-2.8578169663869786</v>
          </cell>
          <cell r="Z268">
            <v>-1.109565776348759</v>
          </cell>
          <cell r="AA268">
            <v>-28.627303961708023</v>
          </cell>
          <cell r="AB268">
            <v>0.35834976140670322</v>
          </cell>
          <cell r="AC268">
            <v>-0.34177966647277608</v>
          </cell>
          <cell r="AD268">
            <v>-1.0486817328186948</v>
          </cell>
          <cell r="AE268">
            <v>0.49729524113397383</v>
          </cell>
          <cell r="AF268">
            <v>-6.6792534893666193</v>
          </cell>
          <cell r="AG268">
            <v>-0.92744710239621331</v>
          </cell>
          <cell r="AH268">
            <v>-1.1147627996644889</v>
          </cell>
          <cell r="AI268">
            <v>-0.56886464551957272</v>
          </cell>
          <cell r="AJ268">
            <v>1.5504216913235728E-2</v>
          </cell>
          <cell r="AK268">
            <v>-0.43296588570546074</v>
          </cell>
          <cell r="AL268">
            <v>-0.49277205507247124</v>
          </cell>
          <cell r="AM268">
            <v>4.032507798499893E-2</v>
          </cell>
          <cell r="AN268">
            <v>-10.695053079577386</v>
          </cell>
          <cell r="AO268">
            <v>0</v>
          </cell>
          <cell r="AP268">
            <v>1.8387219697271646E-2</v>
          </cell>
          <cell r="AQ268">
            <v>-8.6006402752650507E-4</v>
          </cell>
          <cell r="AR268">
            <v>0.39998496900523128</v>
          </cell>
          <cell r="AS268">
            <v>0.83749965382046909</v>
          </cell>
          <cell r="AT268">
            <v>-1.0647884666507208</v>
          </cell>
          <cell r="AU268">
            <v>-3.1383879259482579</v>
          </cell>
          <cell r="AV268">
            <v>-0.37037762412698577</v>
          </cell>
          <cell r="AW268">
            <v>-1.5533964844612791</v>
          </cell>
          <cell r="AX268">
            <v>-0.14622854223255621</v>
          </cell>
          <cell r="AY268">
            <v>4.1409118565813658</v>
          </cell>
          <cell r="BB268">
            <v>-0.87725540834298865</v>
          </cell>
          <cell r="BG268">
            <v>0</v>
          </cell>
          <cell r="BH268">
            <v>0</v>
          </cell>
          <cell r="BI268">
            <v>0</v>
          </cell>
          <cell r="BJ268">
            <v>0</v>
          </cell>
          <cell r="BK268">
            <v>0</v>
          </cell>
          <cell r="BL268">
            <v>0</v>
          </cell>
          <cell r="BM268">
            <v>0</v>
          </cell>
          <cell r="BN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E268">
            <v>0</v>
          </cell>
          <cell r="CF268">
            <v>0</v>
          </cell>
          <cell r="CG268">
            <v>0</v>
          </cell>
          <cell r="CH268">
            <v>0</v>
          </cell>
          <cell r="CI268">
            <v>0</v>
          </cell>
          <cell r="CJ268">
            <v>0</v>
          </cell>
        </row>
        <row r="269">
          <cell r="A269" t="str">
            <v>ER MBO 01100</v>
          </cell>
          <cell r="C269" t="str">
            <v>Trading M.E. C/V (Londres)</v>
          </cell>
          <cell r="E269">
            <v>56.5</v>
          </cell>
          <cell r="F269">
            <v>-7.3273273499999974</v>
          </cell>
          <cell r="G269">
            <v>-31.550584762842998</v>
          </cell>
          <cell r="H269">
            <v>-28.83858068999999</v>
          </cell>
          <cell r="I269">
            <v>-21.952733580000004</v>
          </cell>
          <cell r="J269">
            <v>-22.654458889999997</v>
          </cell>
          <cell r="K269">
            <v>-7.5932145500000008</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BB269">
            <v>0</v>
          </cell>
          <cell r="BG269">
            <v>0</v>
          </cell>
          <cell r="BH269">
            <v>0</v>
          </cell>
          <cell r="BI269">
            <v>0</v>
          </cell>
          <cell r="BJ269">
            <v>0</v>
          </cell>
          <cell r="BK269">
            <v>0</v>
          </cell>
          <cell r="BL269">
            <v>0</v>
          </cell>
          <cell r="BM269">
            <v>0</v>
          </cell>
          <cell r="BN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row>
        <row r="270">
          <cell r="A270" t="str">
            <v>ER MBO 01200</v>
          </cell>
          <cell r="C270" t="str">
            <v>Trading M.E. Val. (Londres)</v>
          </cell>
          <cell r="E270">
            <v>0</v>
          </cell>
          <cell r="F270">
            <v>2.0537780999999988</v>
          </cell>
          <cell r="G270">
            <v>-0.59867194244685695</v>
          </cell>
          <cell r="H270">
            <v>-0.99010773221435988</v>
          </cell>
          <cell r="I270">
            <v>0.91020284877020852</v>
          </cell>
          <cell r="J270">
            <v>-1.6019031603035142E-2</v>
          </cell>
          <cell r="K270">
            <v>-1.7044633558750004</v>
          </cell>
          <cell r="L270">
            <v>-0.53187392000000044</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BB270">
            <v>0</v>
          </cell>
          <cell r="BG270">
            <v>0</v>
          </cell>
          <cell r="BH270">
            <v>0</v>
          </cell>
          <cell r="BI270">
            <v>0</v>
          </cell>
          <cell r="BJ270">
            <v>0</v>
          </cell>
          <cell r="BK270">
            <v>0</v>
          </cell>
          <cell r="BL270">
            <v>0</v>
          </cell>
          <cell r="BM270">
            <v>0</v>
          </cell>
          <cell r="BN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row>
        <row r="271">
          <cell r="A271" t="str">
            <v>ER DLO 01000</v>
          </cell>
          <cell r="C271" t="str">
            <v>Derivados Londres (valuación)</v>
          </cell>
          <cell r="E271">
            <v>-5.8</v>
          </cell>
          <cell r="F271">
            <v>0</v>
          </cell>
          <cell r="G271">
            <v>0</v>
          </cell>
          <cell r="H271">
            <v>0</v>
          </cell>
          <cell r="I271">
            <v>0</v>
          </cell>
          <cell r="J271">
            <v>0</v>
          </cell>
          <cell r="K271">
            <v>0</v>
          </cell>
          <cell r="L271">
            <v>0</v>
          </cell>
          <cell r="M271">
            <v>0</v>
          </cell>
          <cell r="N271">
            <v>0</v>
          </cell>
          <cell r="AA271">
            <v>0</v>
          </cell>
          <cell r="AN271">
            <v>0</v>
          </cell>
          <cell r="AO271">
            <v>0</v>
          </cell>
          <cell r="BB271">
            <v>0</v>
          </cell>
          <cell r="BG271">
            <v>0</v>
          </cell>
          <cell r="BH271">
            <v>0</v>
          </cell>
          <cell r="BI271">
            <v>0</v>
          </cell>
          <cell r="BJ271">
            <v>0</v>
          </cell>
          <cell r="BK271">
            <v>0</v>
          </cell>
          <cell r="BL271">
            <v>0</v>
          </cell>
          <cell r="BM271">
            <v>0</v>
          </cell>
          <cell r="BN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row>
        <row r="272">
          <cell r="A272" t="str">
            <v>ER BON 01000</v>
          </cell>
          <cell r="C272" t="str">
            <v>Bonos inversión (compra-venta)</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BB272">
            <v>0</v>
          </cell>
          <cell r="BG272">
            <v>0</v>
          </cell>
          <cell r="BH272">
            <v>0</v>
          </cell>
          <cell r="BI272">
            <v>0</v>
          </cell>
          <cell r="BJ272">
            <v>0</v>
          </cell>
          <cell r="BK272">
            <v>0</v>
          </cell>
          <cell r="BL272">
            <v>0</v>
          </cell>
          <cell r="BM272">
            <v>0</v>
          </cell>
          <cell r="BN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row>
        <row r="273">
          <cell r="A273" t="str">
            <v>ER OAR 01000</v>
          </cell>
          <cell r="C273" t="str">
            <v>Operaciones de arbitraje MN</v>
          </cell>
          <cell r="E273">
            <v>0</v>
          </cell>
          <cell r="F273">
            <v>0</v>
          </cell>
          <cell r="G273">
            <v>-8.3509999999999991</v>
          </cell>
          <cell r="H273">
            <v>-18.733375915571841</v>
          </cell>
          <cell r="I273">
            <v>173.40682794949703</v>
          </cell>
          <cell r="J273">
            <v>44.856066574154276</v>
          </cell>
          <cell r="K273">
            <v>70.324943241894601</v>
          </cell>
          <cell r="L273">
            <v>52.717219320712189</v>
          </cell>
          <cell r="M273">
            <v>148.69220796061643</v>
          </cell>
          <cell r="N273">
            <v>-137.20242839201646</v>
          </cell>
          <cell r="O273">
            <v>-7.9502469789148158</v>
          </cell>
          <cell r="P273">
            <v>-11.436195531574622</v>
          </cell>
          <cell r="Q273">
            <v>-21.725139696953924</v>
          </cell>
          <cell r="R273">
            <v>-22.248204547174044</v>
          </cell>
          <cell r="S273">
            <v>-28.48305772044057</v>
          </cell>
          <cell r="T273">
            <v>-38.846883620461526</v>
          </cell>
          <cell r="U273">
            <v>-29.999803578661481</v>
          </cell>
          <cell r="V273">
            <v>-30.28906620384636</v>
          </cell>
          <cell r="W273">
            <v>-33.784230587114692</v>
          </cell>
          <cell r="X273">
            <v>-25.622552675039273</v>
          </cell>
          <cell r="Y273">
            <v>-17.661815598660791</v>
          </cell>
          <cell r="Z273">
            <v>-12.666021405873966</v>
          </cell>
          <cell r="AA273">
            <v>-280.71321814471605</v>
          </cell>
          <cell r="AB273">
            <v>-13.904583916857955</v>
          </cell>
          <cell r="AC273">
            <v>-35.905499263753825</v>
          </cell>
          <cell r="AD273">
            <v>-43.601556779761623</v>
          </cell>
          <cell r="AE273">
            <v>-63.456801638056035</v>
          </cell>
          <cell r="AF273">
            <v>-43.052523020022903</v>
          </cell>
          <cell r="AG273">
            <v>-28.34995536729868</v>
          </cell>
          <cell r="AH273">
            <v>-24.65279067217956</v>
          </cell>
          <cell r="AI273">
            <v>-16.241220295412493</v>
          </cell>
          <cell r="AJ273">
            <v>-26.258744039973273</v>
          </cell>
          <cell r="AK273">
            <v>-36.834336475399063</v>
          </cell>
          <cell r="AL273">
            <v>-14.808601526757723</v>
          </cell>
          <cell r="AM273">
            <v>-13.598736548996248</v>
          </cell>
          <cell r="AN273">
            <v>-360.66534954446951</v>
          </cell>
          <cell r="AO273">
            <v>0</v>
          </cell>
          <cell r="AP273">
            <v>-16.602921239944656</v>
          </cell>
          <cell r="AQ273">
            <v>-26.827318887108554</v>
          </cell>
          <cell r="AR273">
            <v>-39.023402130469506</v>
          </cell>
          <cell r="AS273">
            <v>-34.577991255096904</v>
          </cell>
          <cell r="AT273">
            <v>-38.968094457942179</v>
          </cell>
          <cell r="AU273">
            <v>-16.083532154195762</v>
          </cell>
          <cell r="AV273">
            <v>-12.460934184592356</v>
          </cell>
          <cell r="AW273">
            <v>-12.298166745334981</v>
          </cell>
          <cell r="AX273">
            <v>-17.791089206731275</v>
          </cell>
          <cell r="AY273">
            <v>-37.013396055361596</v>
          </cell>
          <cell r="BB273">
            <v>-251.64684631677775</v>
          </cell>
          <cell r="BG273">
            <v>0</v>
          </cell>
          <cell r="BH273">
            <v>0</v>
          </cell>
          <cell r="BI273">
            <v>0</v>
          </cell>
          <cell r="BJ273">
            <v>0</v>
          </cell>
          <cell r="BK273">
            <v>0</v>
          </cell>
          <cell r="BL273">
            <v>0</v>
          </cell>
          <cell r="BM273">
            <v>0</v>
          </cell>
          <cell r="BN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E273">
            <v>0</v>
          </cell>
          <cell r="CF273">
            <v>0</v>
          </cell>
          <cell r="CG273">
            <v>0</v>
          </cell>
          <cell r="CH273">
            <v>0</v>
          </cell>
          <cell r="CI273">
            <v>0</v>
          </cell>
          <cell r="CJ273">
            <v>0</v>
          </cell>
        </row>
        <row r="274">
          <cell r="A274" t="str">
            <v>ER OAR 01100</v>
          </cell>
          <cell r="C274" t="str">
            <v>Operaciones de arbitraje ME</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BB274">
            <v>0</v>
          </cell>
          <cell r="BG274">
            <v>0</v>
          </cell>
          <cell r="BH274">
            <v>0</v>
          </cell>
          <cell r="BI274">
            <v>0</v>
          </cell>
          <cell r="BJ274">
            <v>0</v>
          </cell>
          <cell r="BK274">
            <v>0</v>
          </cell>
          <cell r="BL274">
            <v>0</v>
          </cell>
          <cell r="BM274">
            <v>0</v>
          </cell>
          <cell r="BN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E274">
            <v>0</v>
          </cell>
          <cell r="CF274">
            <v>0</v>
          </cell>
          <cell r="CG274">
            <v>0</v>
          </cell>
          <cell r="CH274">
            <v>0</v>
          </cell>
          <cell r="CI274">
            <v>0</v>
          </cell>
          <cell r="CJ274">
            <v>0</v>
          </cell>
        </row>
        <row r="275">
          <cell r="A275" t="str">
            <v>ER OAR 01200</v>
          </cell>
          <cell r="C275" t="str">
            <v>Portafolio de Inv. Disponibles para la Vta CV</v>
          </cell>
          <cell r="L275">
            <v>0</v>
          </cell>
          <cell r="M275">
            <v>0</v>
          </cell>
          <cell r="N275">
            <v>2.9675492408753619</v>
          </cell>
          <cell r="O275">
            <v>0</v>
          </cell>
          <cell r="P275">
            <v>0</v>
          </cell>
          <cell r="Q275">
            <v>5.9542000000000005E-2</v>
          </cell>
          <cell r="R275">
            <v>0.2075004</v>
          </cell>
          <cell r="S275">
            <v>0</v>
          </cell>
          <cell r="T275">
            <v>0</v>
          </cell>
          <cell r="U275">
            <v>0</v>
          </cell>
          <cell r="V275">
            <v>0</v>
          </cell>
          <cell r="W275">
            <v>0</v>
          </cell>
          <cell r="X275">
            <v>0</v>
          </cell>
          <cell r="Y275">
            <v>0</v>
          </cell>
          <cell r="Z275">
            <v>0</v>
          </cell>
          <cell r="AA275">
            <v>0.26704240000000001</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1.95355975584</v>
          </cell>
          <cell r="AW275">
            <v>0</v>
          </cell>
          <cell r="AX275">
            <v>3.6856223249999998</v>
          </cell>
          <cell r="AY275">
            <v>1.845000395</v>
          </cell>
          <cell r="BB275">
            <v>7.4841824758399991</v>
          </cell>
          <cell r="BG275">
            <v>0</v>
          </cell>
          <cell r="BH275">
            <v>0</v>
          </cell>
          <cell r="BI275">
            <v>0</v>
          </cell>
          <cell r="BJ275">
            <v>0</v>
          </cell>
          <cell r="BK275">
            <v>0</v>
          </cell>
          <cell r="BL275">
            <v>0</v>
          </cell>
          <cell r="BM275">
            <v>0</v>
          </cell>
          <cell r="BN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E275">
            <v>0</v>
          </cell>
          <cell r="CF275">
            <v>0</v>
          </cell>
          <cell r="CG275">
            <v>0</v>
          </cell>
          <cell r="CH275">
            <v>0</v>
          </cell>
          <cell r="CI275">
            <v>0</v>
          </cell>
          <cell r="CJ275">
            <v>0</v>
          </cell>
        </row>
        <row r="276">
          <cell r="A276" t="str">
            <v>ER MDO 01000</v>
          </cell>
          <cell r="C276" t="str">
            <v>Mercados Financieros</v>
          </cell>
          <cell r="D276">
            <v>-1721.3</v>
          </cell>
          <cell r="E276">
            <v>939.01599999999996</v>
          </cell>
          <cell r="F276">
            <v>1026.5863277400001</v>
          </cell>
          <cell r="G276">
            <v>2005.3949713223446</v>
          </cell>
          <cell r="H276">
            <v>1308.2061284104179</v>
          </cell>
          <cell r="I276">
            <v>1674.7656865489657</v>
          </cell>
          <cell r="J276">
            <v>481.11228998344154</v>
          </cell>
          <cell r="K276">
            <v>318.71129982366665</v>
          </cell>
          <cell r="L276">
            <v>-394.98784087904141</v>
          </cell>
          <cell r="M276">
            <v>216.43274704539047</v>
          </cell>
          <cell r="N276">
            <v>258.27731045253728</v>
          </cell>
          <cell r="O276">
            <v>-76.081594471996596</v>
          </cell>
          <cell r="P276">
            <v>-17.027876981223667</v>
          </cell>
          <cell r="Q276">
            <v>-18.073725395868625</v>
          </cell>
          <cell r="R276">
            <v>-25.390333320816652</v>
          </cell>
          <cell r="S276">
            <v>66.034511654996948</v>
          </cell>
          <cell r="T276">
            <v>3.9325837316951109</v>
          </cell>
          <cell r="U276">
            <v>-62.150015416868328</v>
          </cell>
          <cell r="V276">
            <v>85.581460160288387</v>
          </cell>
          <cell r="W276">
            <v>-126.56056048069011</v>
          </cell>
          <cell r="X276">
            <v>13.613212706308502</v>
          </cell>
          <cell r="Y276">
            <v>-77.949409995913015</v>
          </cell>
          <cell r="Z276">
            <v>-75.943012166788023</v>
          </cell>
          <cell r="AA276">
            <v>-310.01475997687612</v>
          </cell>
          <cell r="AB276">
            <v>115.37727551133797</v>
          </cell>
          <cell r="AC276">
            <v>-37.513974201941977</v>
          </cell>
          <cell r="AD276">
            <v>-7.8599823634969042</v>
          </cell>
          <cell r="AE276">
            <v>-59.83699893955098</v>
          </cell>
          <cell r="AF276">
            <v>-42.677184841155714</v>
          </cell>
          <cell r="AG276">
            <v>72.236562565601503</v>
          </cell>
          <cell r="AH276">
            <v>27.0266311974184</v>
          </cell>
          <cell r="AI276">
            <v>-46.368647843621417</v>
          </cell>
          <cell r="AJ276">
            <v>-12.18378145629773</v>
          </cell>
          <cell r="AK276">
            <v>-0.19399769559470315</v>
          </cell>
          <cell r="AL276">
            <v>-21.790419370608099</v>
          </cell>
          <cell r="AM276">
            <v>-35.098256219471047</v>
          </cell>
          <cell r="AN276">
            <v>-48.882773657380881</v>
          </cell>
          <cell r="AO276">
            <v>0</v>
          </cell>
          <cell r="AP276">
            <v>95.853915449470207</v>
          </cell>
          <cell r="AQ276">
            <v>126.79648410704934</v>
          </cell>
          <cell r="AR276">
            <v>166.60610662427052</v>
          </cell>
          <cell r="AS276">
            <v>53.727107078331613</v>
          </cell>
          <cell r="AT276">
            <v>-77.87499318842552</v>
          </cell>
          <cell r="AU276">
            <v>-104.9906362640446</v>
          </cell>
          <cell r="AV276">
            <v>-34.582987190209863</v>
          </cell>
          <cell r="AW276">
            <v>4.3328725106232255</v>
          </cell>
          <cell r="AX276">
            <v>-24.30942591985</v>
          </cell>
          <cell r="AY276">
            <v>0.37519648623607837</v>
          </cell>
          <cell r="AZ276">
            <v>0</v>
          </cell>
          <cell r="BA276">
            <v>0</v>
          </cell>
          <cell r="BB276">
            <v>205.93363969345089</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row>
        <row r="277">
          <cell r="A277" t="str">
            <v>ER RQU 01100</v>
          </cell>
          <cell r="C277" t="str">
            <v>Tribasa (Recuperación 2004)</v>
          </cell>
          <cell r="E277">
            <v>0</v>
          </cell>
          <cell r="F277">
            <v>0</v>
          </cell>
          <cell r="G277">
            <v>0</v>
          </cell>
          <cell r="H277">
            <v>115.7</v>
          </cell>
          <cell r="I277">
            <v>147.66372899999999</v>
          </cell>
          <cell r="J277">
            <v>0</v>
          </cell>
          <cell r="K277">
            <v>0</v>
          </cell>
          <cell r="L277">
            <v>0</v>
          </cell>
          <cell r="M277">
            <v>0</v>
          </cell>
          <cell r="N277">
            <v>0</v>
          </cell>
          <cell r="O277">
            <v>0</v>
          </cell>
          <cell r="P277">
            <v>0</v>
          </cell>
          <cell r="Q277">
            <v>0</v>
          </cell>
          <cell r="R277">
            <v>0</v>
          </cell>
          <cell r="S277">
            <v>0</v>
          </cell>
          <cell r="T277">
            <v>0</v>
          </cell>
          <cell r="U277">
            <v>0</v>
          </cell>
          <cell r="V277">
            <v>16.7301684</v>
          </cell>
          <cell r="W277">
            <v>0.16088870000000099</v>
          </cell>
          <cell r="X277">
            <v>0</v>
          </cell>
          <cell r="Y277">
            <v>1.2099999999293232E-5</v>
          </cell>
          <cell r="Z277">
            <v>0.27708399999999855</v>
          </cell>
          <cell r="AA277">
            <v>17.168153199999999</v>
          </cell>
          <cell r="AB277">
            <v>0</v>
          </cell>
          <cell r="AC277">
            <v>0</v>
          </cell>
          <cell r="AD277">
            <v>16.228298800000001</v>
          </cell>
          <cell r="AE277">
            <v>0</v>
          </cell>
          <cell r="AF277">
            <v>7.1674546999999968</v>
          </cell>
          <cell r="AG277">
            <v>0.27533599999999936</v>
          </cell>
          <cell r="AH277">
            <v>2.5012033000000038</v>
          </cell>
          <cell r="AI277">
            <v>0</v>
          </cell>
          <cell r="AJ277">
            <v>0.2582459999999962</v>
          </cell>
          <cell r="AK277">
            <v>0</v>
          </cell>
          <cell r="AL277">
            <v>0</v>
          </cell>
          <cell r="AM277">
            <v>19.118981999999999</v>
          </cell>
          <cell r="AN277">
            <v>45.549520799999996</v>
          </cell>
          <cell r="AO277">
            <v>35.459999999999994</v>
          </cell>
          <cell r="AP277">
            <v>0</v>
          </cell>
          <cell r="AQ277">
            <v>0</v>
          </cell>
          <cell r="AR277">
            <v>0.24709200000000001</v>
          </cell>
          <cell r="AS277">
            <v>0</v>
          </cell>
          <cell r="AT277">
            <v>0</v>
          </cell>
          <cell r="AU277">
            <v>1.3777799999999979E-2</v>
          </cell>
          <cell r="AV277">
            <v>0</v>
          </cell>
          <cell r="AW277">
            <v>48.046500000000002</v>
          </cell>
          <cell r="AX277">
            <v>20.107926999999989</v>
          </cell>
          <cell r="AY277">
            <v>18.100000000000009</v>
          </cell>
          <cell r="BB277">
            <v>86.515296800000002</v>
          </cell>
          <cell r="BH277">
            <v>12.87142857142857</v>
          </cell>
          <cell r="BI277">
            <v>12.87142857142857</v>
          </cell>
          <cell r="BJ277">
            <v>12.87142857142857</v>
          </cell>
          <cell r="BK277">
            <v>12.87142857142857</v>
          </cell>
          <cell r="BL277">
            <v>12.87142857142857</v>
          </cell>
          <cell r="BM277">
            <v>12.87142857142857</v>
          </cell>
          <cell r="BN277">
            <v>12.87142857142857</v>
          </cell>
          <cell r="BO277">
            <v>-17</v>
          </cell>
          <cell r="BP277">
            <v>73.09999999999998</v>
          </cell>
          <cell r="BV277">
            <v>12.87142857142857</v>
          </cell>
          <cell r="BW277">
            <v>12.87142857142857</v>
          </cell>
          <cell r="BX277">
            <v>12.87142857142857</v>
          </cell>
          <cell r="BY277">
            <v>12.87142857142857</v>
          </cell>
          <cell r="BZ277">
            <v>12.87142857142857</v>
          </cell>
          <cell r="CA277">
            <v>12.87142857142857</v>
          </cell>
          <cell r="CB277">
            <v>12.87142857142857</v>
          </cell>
          <cell r="CC277">
            <v>90.09999999999998</v>
          </cell>
          <cell r="CE277">
            <v>90.1</v>
          </cell>
          <cell r="CF277">
            <v>94.605000000000004</v>
          </cell>
          <cell r="CG277">
            <v>99.335250000000002</v>
          </cell>
          <cell r="CH277">
            <v>104.3020125</v>
          </cell>
          <cell r="CI277">
            <v>109.51711312500001</v>
          </cell>
          <cell r="CJ277">
            <v>114.99296878125001</v>
          </cell>
        </row>
        <row r="278">
          <cell r="A278" t="str">
            <v>ER RQU 01200</v>
          </cell>
          <cell r="C278" t="str">
            <v>SIDEK</v>
          </cell>
          <cell r="E278">
            <v>0</v>
          </cell>
          <cell r="F278">
            <v>0</v>
          </cell>
          <cell r="G278">
            <v>0</v>
          </cell>
          <cell r="H278">
            <v>0</v>
          </cell>
          <cell r="I278">
            <v>22.364374000000002</v>
          </cell>
          <cell r="J278">
            <v>37.384641600000002</v>
          </cell>
          <cell r="K278">
            <v>154.48682799999997</v>
          </cell>
          <cell r="L278">
            <v>0</v>
          </cell>
          <cell r="M278">
            <v>0</v>
          </cell>
          <cell r="N278">
            <v>0</v>
          </cell>
          <cell r="O278">
            <v>0</v>
          </cell>
          <cell r="P278">
            <v>19.813413690000001</v>
          </cell>
          <cell r="Q278">
            <v>0</v>
          </cell>
          <cell r="R278">
            <v>0</v>
          </cell>
          <cell r="S278">
            <v>0</v>
          </cell>
          <cell r="T278">
            <v>0</v>
          </cell>
          <cell r="U278">
            <v>0</v>
          </cell>
          <cell r="V278">
            <v>0</v>
          </cell>
          <cell r="W278">
            <v>0</v>
          </cell>
          <cell r="X278">
            <v>0</v>
          </cell>
          <cell r="Y278">
            <v>0</v>
          </cell>
          <cell r="Z278">
            <v>0</v>
          </cell>
          <cell r="AA278">
            <v>19.813413690000001</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BB278">
            <v>0</v>
          </cell>
          <cell r="BG278">
            <v>0</v>
          </cell>
          <cell r="BH278">
            <v>0</v>
          </cell>
          <cell r="BI278">
            <v>0</v>
          </cell>
          <cell r="BJ278">
            <v>0</v>
          </cell>
          <cell r="BK278">
            <v>0</v>
          </cell>
          <cell r="BL278">
            <v>0</v>
          </cell>
          <cell r="BM278">
            <v>0</v>
          </cell>
          <cell r="BN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F278">
            <v>0</v>
          </cell>
        </row>
        <row r="279">
          <cell r="A279" t="str">
            <v>ER RQU 01300</v>
          </cell>
          <cell r="C279" t="str">
            <v>Otras recuperaciones cartera accionaria</v>
          </cell>
          <cell r="D279">
            <v>-662.5</v>
          </cell>
          <cell r="E279">
            <v>0</v>
          </cell>
          <cell r="F279">
            <v>0</v>
          </cell>
          <cell r="G279">
            <v>0</v>
          </cell>
          <cell r="H279">
            <v>0</v>
          </cell>
          <cell r="I279">
            <v>71.498505599999987</v>
          </cell>
          <cell r="J279">
            <v>23.86682189999997</v>
          </cell>
          <cell r="K279">
            <v>-1.4557409999999997</v>
          </cell>
          <cell r="L279">
            <v>49.430640109999999</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BB279">
            <v>0</v>
          </cell>
          <cell r="BG279">
            <v>0</v>
          </cell>
          <cell r="BH279">
            <v>0</v>
          </cell>
          <cell r="BI279">
            <v>0</v>
          </cell>
          <cell r="BJ279">
            <v>0</v>
          </cell>
          <cell r="BK279">
            <v>0</v>
          </cell>
          <cell r="BL279">
            <v>0</v>
          </cell>
          <cell r="BM279">
            <v>0</v>
          </cell>
          <cell r="BN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E279">
            <v>0</v>
          </cell>
          <cell r="CF279">
            <v>0</v>
          </cell>
          <cell r="CG279">
            <v>0</v>
          </cell>
          <cell r="CH279">
            <v>0</v>
          </cell>
          <cell r="CI279">
            <v>0</v>
          </cell>
          <cell r="CJ279">
            <v>0</v>
          </cell>
        </row>
        <row r="280">
          <cell r="A280" t="str">
            <v>ER RQU 01400</v>
          </cell>
          <cell r="C280" t="str">
            <v>Producto por asesorías Bca. de Inv.</v>
          </cell>
          <cell r="E280">
            <v>0</v>
          </cell>
          <cell r="F280">
            <v>0</v>
          </cell>
          <cell r="G280">
            <v>0</v>
          </cell>
          <cell r="H280">
            <v>8.0289999999999999</v>
          </cell>
          <cell r="I280">
            <v>51.895813700000005</v>
          </cell>
          <cell r="J280">
            <v>78.773171259999998</v>
          </cell>
          <cell r="K280">
            <v>359.1733625</v>
          </cell>
          <cell r="L280">
            <v>22.325523690000001</v>
          </cell>
          <cell r="M280">
            <v>25.169601709999998</v>
          </cell>
          <cell r="N280">
            <v>62.574212429999996</v>
          </cell>
          <cell r="O280">
            <v>1.5318218899999998</v>
          </cell>
          <cell r="P280">
            <v>1.4525727800000006</v>
          </cell>
          <cell r="Q280">
            <v>1.4762404699999996</v>
          </cell>
          <cell r="R280">
            <v>2.1761198899999998</v>
          </cell>
          <cell r="S280">
            <v>1.3960369300000011</v>
          </cell>
          <cell r="T280">
            <v>1.0230524599999988</v>
          </cell>
          <cell r="U280">
            <v>1.490063880000001</v>
          </cell>
          <cell r="V280">
            <v>1.118181289999999</v>
          </cell>
          <cell r="W280">
            <v>1.1550906800000007</v>
          </cell>
          <cell r="X280">
            <v>1.5298670199999993</v>
          </cell>
          <cell r="Y280">
            <v>1.1612809199999994</v>
          </cell>
          <cell r="Z280">
            <v>1.628339930000001</v>
          </cell>
          <cell r="AA280">
            <v>17.13866814</v>
          </cell>
          <cell r="AB280">
            <v>1.46460422</v>
          </cell>
          <cell r="AC280">
            <v>0.99470570999999985</v>
          </cell>
          <cell r="AD280">
            <v>1.5294999200000001</v>
          </cell>
          <cell r="AE280">
            <v>0.99053315000000008</v>
          </cell>
          <cell r="AF280">
            <v>1.0831410200000002</v>
          </cell>
          <cell r="AG280">
            <v>1.3050126500000001</v>
          </cell>
          <cell r="AH280">
            <v>0.9772005299999984</v>
          </cell>
          <cell r="AI280">
            <v>0.96398098000000054</v>
          </cell>
          <cell r="AJ280">
            <v>0.86699307000000125</v>
          </cell>
          <cell r="AK280">
            <v>0.89940831999999915</v>
          </cell>
          <cell r="AL280">
            <v>3.2300082200000002</v>
          </cell>
          <cell r="AM280">
            <v>0.84458781999999921</v>
          </cell>
          <cell r="AN280">
            <v>15.149675609999999</v>
          </cell>
          <cell r="AO280">
            <v>15.392723888981328</v>
          </cell>
          <cell r="AP280">
            <v>0.81935683000000004</v>
          </cell>
          <cell r="AQ280">
            <v>0.74685577999999997</v>
          </cell>
          <cell r="AR280">
            <v>0.74042663999999991</v>
          </cell>
          <cell r="AS280">
            <v>2.2421327800000004</v>
          </cell>
          <cell r="AT280">
            <v>0.74386557999999958</v>
          </cell>
          <cell r="AU280">
            <v>0.69763736999999981</v>
          </cell>
          <cell r="AV280">
            <v>0.70695361000000023</v>
          </cell>
          <cell r="AW280">
            <v>0.72575214999999993</v>
          </cell>
          <cell r="AX280">
            <v>0.99488767999999972</v>
          </cell>
          <cell r="AY280">
            <v>1.5327030400000012</v>
          </cell>
          <cell r="BB280">
            <v>9.9505714600000008</v>
          </cell>
          <cell r="BG280">
            <v>1.325</v>
          </cell>
          <cell r="BH280">
            <v>1.325</v>
          </cell>
          <cell r="BI280">
            <v>1.325</v>
          </cell>
          <cell r="BJ280">
            <v>1.325</v>
          </cell>
          <cell r="BK280">
            <v>1.325</v>
          </cell>
          <cell r="BL280">
            <v>1.325</v>
          </cell>
          <cell r="BM280">
            <v>1.325</v>
          </cell>
          <cell r="BN280">
            <v>1.325</v>
          </cell>
          <cell r="BP280">
            <v>10.6</v>
          </cell>
          <cell r="BQ280">
            <v>1.325</v>
          </cell>
          <cell r="BR280">
            <v>1.325</v>
          </cell>
          <cell r="BS280">
            <v>1.325</v>
          </cell>
          <cell r="BT280">
            <v>1.325</v>
          </cell>
          <cell r="BU280">
            <v>1.325</v>
          </cell>
          <cell r="BV280">
            <v>1.325</v>
          </cell>
          <cell r="BW280">
            <v>1.325</v>
          </cell>
          <cell r="BX280">
            <v>1.325</v>
          </cell>
          <cell r="BY280">
            <v>1.325</v>
          </cell>
          <cell r="BZ280">
            <v>1.325</v>
          </cell>
          <cell r="CA280">
            <v>1.325</v>
          </cell>
          <cell r="CB280">
            <v>1.325</v>
          </cell>
          <cell r="CC280">
            <v>15.899999999999997</v>
          </cell>
          <cell r="CD280">
            <v>14.1</v>
          </cell>
          <cell r="CE280">
            <v>15.9</v>
          </cell>
          <cell r="CF280">
            <v>16.695</v>
          </cell>
          <cell r="CG280">
            <v>17.52975</v>
          </cell>
          <cell r="CH280">
            <v>18.4062375</v>
          </cell>
          <cell r="CI280">
            <v>19.326549374999999</v>
          </cell>
          <cell r="CJ280">
            <v>20.292876843750001</v>
          </cell>
        </row>
        <row r="281">
          <cell r="A281" t="str">
            <v>ER RQU 01000</v>
          </cell>
          <cell r="C281" t="str">
            <v>Recuperaciones y quebrantos Bca. Inv.</v>
          </cell>
          <cell r="D281">
            <v>-662.5</v>
          </cell>
          <cell r="E281">
            <v>0</v>
          </cell>
          <cell r="F281">
            <v>0</v>
          </cell>
          <cell r="G281">
            <v>0</v>
          </cell>
          <cell r="H281">
            <v>123.729</v>
          </cell>
          <cell r="I281">
            <v>293.42242229999999</v>
          </cell>
          <cell r="J281">
            <v>140.02463475999997</v>
          </cell>
          <cell r="K281">
            <v>512.20444950000001</v>
          </cell>
          <cell r="L281">
            <v>71.756163799999996</v>
          </cell>
          <cell r="M281">
            <v>25.169601709999998</v>
          </cell>
          <cell r="N281">
            <v>62.574212429999996</v>
          </cell>
          <cell r="O281">
            <v>1.5318218899999998</v>
          </cell>
          <cell r="P281">
            <v>21.265986470000001</v>
          </cell>
          <cell r="Q281">
            <v>1.4762404699999996</v>
          </cell>
          <cell r="R281">
            <v>2.1761198899999998</v>
          </cell>
          <cell r="S281">
            <v>1.3960369300000011</v>
          </cell>
          <cell r="T281">
            <v>1.0230524599999988</v>
          </cell>
          <cell r="U281">
            <v>1.490063880000001</v>
          </cell>
          <cell r="V281">
            <v>17.848349689999999</v>
          </cell>
          <cell r="W281">
            <v>1.3159793800000017</v>
          </cell>
          <cell r="X281">
            <v>1.5298670199999993</v>
          </cell>
          <cell r="Y281">
            <v>1.1612930199999987</v>
          </cell>
          <cell r="Z281">
            <v>1.9054239299999995</v>
          </cell>
          <cell r="AA281">
            <v>54.120235029999996</v>
          </cell>
          <cell r="AB281">
            <v>1.46460422</v>
          </cell>
          <cell r="AC281">
            <v>0.99470570999999985</v>
          </cell>
          <cell r="AD281">
            <v>17.75779872</v>
          </cell>
          <cell r="AE281">
            <v>0.99053315000000008</v>
          </cell>
          <cell r="AF281">
            <v>8.2505957199999962</v>
          </cell>
          <cell r="AG281">
            <v>1.5803486499999995</v>
          </cell>
          <cell r="AH281">
            <v>3.4784038300000022</v>
          </cell>
          <cell r="AI281">
            <v>0.96398098000000054</v>
          </cell>
          <cell r="AJ281">
            <v>1.1252390699999975</v>
          </cell>
          <cell r="AK281">
            <v>0.89940831999999915</v>
          </cell>
          <cell r="AL281">
            <v>3.2300082200000002</v>
          </cell>
          <cell r="AM281">
            <v>19.963569819999996</v>
          </cell>
          <cell r="AN281">
            <v>60.699196409999999</v>
          </cell>
          <cell r="AO281">
            <v>50.852723888981323</v>
          </cell>
          <cell r="AP281">
            <v>0.81935683000000004</v>
          </cell>
          <cell r="AQ281">
            <v>0.74685577999999997</v>
          </cell>
          <cell r="AR281">
            <v>0.98751863999999989</v>
          </cell>
          <cell r="AS281">
            <v>2.2421327800000004</v>
          </cell>
          <cell r="AT281">
            <v>0.74386557999999958</v>
          </cell>
          <cell r="AU281">
            <v>0.71141516999999976</v>
          </cell>
          <cell r="AV281">
            <v>0.70695361000000023</v>
          </cell>
          <cell r="AW281">
            <v>48.77225215</v>
          </cell>
          <cell r="AX281">
            <v>21.102814679999987</v>
          </cell>
          <cell r="AY281">
            <v>19.63270304000001</v>
          </cell>
          <cell r="AZ281">
            <v>0</v>
          </cell>
          <cell r="BA281">
            <v>0</v>
          </cell>
          <cell r="BB281">
            <v>96.465868260000008</v>
          </cell>
          <cell r="BC281">
            <v>0</v>
          </cell>
          <cell r="BD281">
            <v>0</v>
          </cell>
          <cell r="BE281">
            <v>0</v>
          </cell>
          <cell r="BF281">
            <v>0</v>
          </cell>
          <cell r="BG281">
            <v>1.325</v>
          </cell>
          <cell r="BH281">
            <v>14.196428571428569</v>
          </cell>
          <cell r="BI281">
            <v>14.196428571428569</v>
          </cell>
          <cell r="BJ281">
            <v>14.196428571428569</v>
          </cell>
          <cell r="BK281">
            <v>14.196428571428569</v>
          </cell>
          <cell r="BL281">
            <v>14.196428571428569</v>
          </cell>
          <cell r="BM281">
            <v>14.196428571428569</v>
          </cell>
          <cell r="BN281">
            <v>14.196428571428569</v>
          </cell>
          <cell r="BO281">
            <v>-17</v>
          </cell>
          <cell r="BP281">
            <v>83.699999999999974</v>
          </cell>
          <cell r="BQ281">
            <v>1.325</v>
          </cell>
          <cell r="BR281">
            <v>1.325</v>
          </cell>
          <cell r="BS281">
            <v>1.325</v>
          </cell>
          <cell r="BT281">
            <v>1.325</v>
          </cell>
          <cell r="BU281">
            <v>1.325</v>
          </cell>
          <cell r="BV281">
            <v>14.196428571428569</v>
          </cell>
          <cell r="BW281">
            <v>14.196428571428569</v>
          </cell>
          <cell r="BX281">
            <v>14.196428571428569</v>
          </cell>
          <cell r="BY281">
            <v>14.196428571428569</v>
          </cell>
          <cell r="BZ281">
            <v>14.196428571428569</v>
          </cell>
          <cell r="CA281">
            <v>14.196428571428569</v>
          </cell>
          <cell r="CB281">
            <v>14.196428571428569</v>
          </cell>
          <cell r="CC281">
            <v>105.99999999999997</v>
          </cell>
          <cell r="CD281">
            <v>14.1</v>
          </cell>
          <cell r="CE281">
            <v>106</v>
          </cell>
          <cell r="CF281">
            <v>111.30000000000001</v>
          </cell>
          <cell r="CG281">
            <v>116.86500000000001</v>
          </cell>
          <cell r="CH281">
            <v>122.70825000000001</v>
          </cell>
          <cell r="CI281">
            <v>128.84366249999999</v>
          </cell>
          <cell r="CJ281">
            <v>135.28584562500001</v>
          </cell>
        </row>
        <row r="282">
          <cell r="A282" t="str">
            <v>ER ORQ 01150</v>
          </cell>
          <cell r="C282" t="str">
            <v>Costo Financiero PEA y Prestamos a Jubilados</v>
          </cell>
          <cell r="K282">
            <v>0</v>
          </cell>
          <cell r="L282">
            <v>0</v>
          </cell>
          <cell r="M282">
            <v>12.008269200000001</v>
          </cell>
          <cell r="N282">
            <v>19.524205000000002</v>
          </cell>
          <cell r="O282">
            <v>1.543075</v>
          </cell>
          <cell r="P282">
            <v>1.8142940000000003</v>
          </cell>
          <cell r="Q282">
            <v>1.2891559999999993</v>
          </cell>
          <cell r="R282">
            <v>1.5437150000000006</v>
          </cell>
          <cell r="S282">
            <v>1.5179970000000003</v>
          </cell>
          <cell r="T282">
            <v>1.5141529999999985</v>
          </cell>
          <cell r="U282">
            <v>1.476148000000002</v>
          </cell>
          <cell r="V282">
            <v>1.5630269999999999</v>
          </cell>
          <cell r="W282">
            <v>1.5440659999999991</v>
          </cell>
          <cell r="X282">
            <v>1.4011209999999998</v>
          </cell>
          <cell r="Y282">
            <v>1.5921359999999982</v>
          </cell>
          <cell r="Z282">
            <v>1.5402360000000002</v>
          </cell>
          <cell r="AA282">
            <v>18.339123999999998</v>
          </cell>
          <cell r="AB282">
            <v>1.6440050000000002</v>
          </cell>
          <cell r="AC282">
            <v>1.6756729999999995</v>
          </cell>
          <cell r="AD282">
            <v>1.4479110000000004</v>
          </cell>
          <cell r="AE282">
            <v>1.651402</v>
          </cell>
          <cell r="AF282">
            <v>1.5702319999999999</v>
          </cell>
          <cell r="AG282">
            <v>1.5356689999999995</v>
          </cell>
          <cell r="AH282">
            <v>1.5820310000000006</v>
          </cell>
          <cell r="AI282">
            <v>1.6209589999999992</v>
          </cell>
          <cell r="AJ282">
            <v>1.6169940000000018</v>
          </cell>
          <cell r="AK282">
            <v>1.6089909999999996</v>
          </cell>
          <cell r="AL282">
            <v>1.7475840000000016</v>
          </cell>
          <cell r="AM282">
            <v>1.6507699999999979</v>
          </cell>
          <cell r="AN282">
            <v>19.352221</v>
          </cell>
          <cell r="AO282">
            <v>10.323854100000002</v>
          </cell>
          <cell r="AP282">
            <v>1.7720670000000001</v>
          </cell>
          <cell r="AQ282">
            <v>1.804422</v>
          </cell>
          <cell r="AR282">
            <v>1.5728219999999999</v>
          </cell>
          <cell r="AS282">
            <v>1.6426259999999999</v>
          </cell>
          <cell r="AT282">
            <v>1.369815</v>
          </cell>
          <cell r="AU282">
            <v>1.4330010000000009</v>
          </cell>
          <cell r="AV282">
            <v>1.402175999999999</v>
          </cell>
          <cell r="AW282">
            <v>1.4454189999999993</v>
          </cell>
          <cell r="AX282">
            <v>1.4483460000000008</v>
          </cell>
          <cell r="AY282">
            <v>1.4123570000000001</v>
          </cell>
          <cell r="BB282">
            <v>15.303051</v>
          </cell>
          <cell r="BG282">
            <v>1.6691099999999999</v>
          </cell>
          <cell r="BH282">
            <v>1.6691099999999999</v>
          </cell>
          <cell r="BI282">
            <v>1.6691099999999999</v>
          </cell>
          <cell r="BJ282">
            <v>1.6691099999999999</v>
          </cell>
          <cell r="BK282">
            <v>1.6691099999999999</v>
          </cell>
          <cell r="BL282">
            <v>1.6691099999999999</v>
          </cell>
          <cell r="BM282">
            <v>1.6691099999999999</v>
          </cell>
          <cell r="BN282">
            <v>1.6691099999999999</v>
          </cell>
          <cell r="BP282">
            <v>13.352879999999999</v>
          </cell>
          <cell r="BQ282">
            <v>1.6691099999999999</v>
          </cell>
          <cell r="BR282">
            <v>1.6691099999999999</v>
          </cell>
          <cell r="BS282">
            <v>1.6691099999999999</v>
          </cell>
          <cell r="BT282">
            <v>1.6691099999999999</v>
          </cell>
          <cell r="BU282">
            <v>1.6691099999999999</v>
          </cell>
          <cell r="BV282">
            <v>1.6691099999999999</v>
          </cell>
          <cell r="BW282">
            <v>1.6691099999999999</v>
          </cell>
          <cell r="BX282">
            <v>1.6691099999999999</v>
          </cell>
          <cell r="BY282">
            <v>1.6691099999999999</v>
          </cell>
          <cell r="BZ282">
            <v>1.6691099999999999</v>
          </cell>
          <cell r="CA282">
            <v>1.6691099999999999</v>
          </cell>
          <cell r="CB282">
            <v>1.6691099999999999</v>
          </cell>
          <cell r="CC282">
            <v>20.029319999999998</v>
          </cell>
          <cell r="CD282">
            <v>10.736808264000002</v>
          </cell>
          <cell r="CE282">
            <v>20.029319999999998</v>
          </cell>
          <cell r="CF282">
            <v>20.730346199999996</v>
          </cell>
          <cell r="CG282">
            <v>21.455908316999995</v>
          </cell>
          <cell r="CH282">
            <v>22.206865108094995</v>
          </cell>
          <cell r="CI282">
            <v>22.984105386878319</v>
          </cell>
          <cell r="CJ282">
            <v>23.788549075419059</v>
          </cell>
        </row>
        <row r="283">
          <cell r="A283" t="str">
            <v>ER ORQ 01100</v>
          </cell>
          <cell r="C283" t="str">
            <v>Otras recuperaciones y quebrantos</v>
          </cell>
          <cell r="E283">
            <v>220.16</v>
          </cell>
          <cell r="F283">
            <v>307.94382611000003</v>
          </cell>
          <cell r="G283">
            <v>100.32499999999999</v>
          </cell>
          <cell r="H283">
            <v>67.071000000000012</v>
          </cell>
          <cell r="I283">
            <v>87.581829510000105</v>
          </cell>
          <cell r="J283">
            <v>46.07523209999988</v>
          </cell>
          <cell r="K283">
            <v>52.437132500000075</v>
          </cell>
          <cell r="L283">
            <v>244.60906869999985</v>
          </cell>
          <cell r="M283">
            <v>84.749048409999972</v>
          </cell>
          <cell r="N283">
            <v>29.774981350000111</v>
          </cell>
          <cell r="O283">
            <v>0.47201571000004838</v>
          </cell>
          <cell r="P283">
            <v>22.443686069999899</v>
          </cell>
          <cell r="Q283">
            <v>7.1992309999917126E-2</v>
          </cell>
          <cell r="R283">
            <v>14.155612290000178</v>
          </cell>
          <cell r="S283">
            <v>5.2017115700000289</v>
          </cell>
          <cell r="T283">
            <v>5.1201178299997139</v>
          </cell>
          <cell r="U283">
            <v>0.11804355000021616</v>
          </cell>
          <cell r="V283">
            <v>1.75237279999984</v>
          </cell>
          <cell r="W283">
            <v>1.4924394100001734</v>
          </cell>
          <cell r="X283">
            <v>3.4731397400001782</v>
          </cell>
          <cell r="Y283">
            <v>0.82731049999951978</v>
          </cell>
          <cell r="Z283">
            <v>23.7139244500001</v>
          </cell>
          <cell r="AA283">
            <v>78.842366229999811</v>
          </cell>
          <cell r="AB283">
            <v>5.3015723799999774</v>
          </cell>
          <cell r="AC283">
            <v>7.1121310500000314</v>
          </cell>
          <cell r="AD283">
            <v>9.4593052200000152</v>
          </cell>
          <cell r="AE283">
            <v>5.3711721300000796</v>
          </cell>
          <cell r="AF283">
            <v>4.7449539599998616</v>
          </cell>
          <cell r="AG283">
            <v>4.4035409499999609</v>
          </cell>
          <cell r="AH283">
            <v>23.449054650000001</v>
          </cell>
          <cell r="AI283">
            <v>56.509418960000104</v>
          </cell>
          <cell r="AJ283">
            <v>0.31046499999993671</v>
          </cell>
          <cell r="AK283">
            <v>13.91659194999994</v>
          </cell>
          <cell r="AL283">
            <v>0.95062494000018205</v>
          </cell>
          <cell r="AM283">
            <v>0.37445780000004447</v>
          </cell>
          <cell r="AN283">
            <v>131.90328899000014</v>
          </cell>
          <cell r="AO283">
            <v>14.198000000000006</v>
          </cell>
          <cell r="AP283">
            <v>2.1991257799999899</v>
          </cell>
          <cell r="AQ283">
            <v>2.53414774999999</v>
          </cell>
          <cell r="AR283">
            <v>7.34755936</v>
          </cell>
          <cell r="AS283">
            <v>1.5609804300000043</v>
          </cell>
          <cell r="AT283">
            <v>-0.53864430999994894</v>
          </cell>
          <cell r="AU283">
            <v>1.4068180999998177</v>
          </cell>
          <cell r="AV283">
            <v>2.7195423300001487</v>
          </cell>
          <cell r="AW283">
            <v>1.5781364899999204</v>
          </cell>
          <cell r="AX283">
            <v>0.27994369000010266</v>
          </cell>
          <cell r="AY283">
            <v>1.7446576499999509</v>
          </cell>
          <cell r="BB283">
            <v>20.832267269999974</v>
          </cell>
          <cell r="BG283">
            <v>1.375</v>
          </cell>
          <cell r="BH283">
            <v>1.375</v>
          </cell>
          <cell r="BI283">
            <v>1.375</v>
          </cell>
          <cell r="BJ283">
            <v>1.375</v>
          </cell>
          <cell r="BK283">
            <v>1.375</v>
          </cell>
          <cell r="BL283">
            <v>1.375</v>
          </cell>
          <cell r="BM283">
            <v>1.375</v>
          </cell>
          <cell r="BN283">
            <v>1.375</v>
          </cell>
          <cell r="BP283">
            <v>11</v>
          </cell>
          <cell r="BQ283">
            <v>1.375</v>
          </cell>
          <cell r="BR283">
            <v>1.375</v>
          </cell>
          <cell r="BS283">
            <v>1.375</v>
          </cell>
          <cell r="BT283">
            <v>1.375</v>
          </cell>
          <cell r="BU283">
            <v>1.375</v>
          </cell>
          <cell r="BV283">
            <v>1.375</v>
          </cell>
          <cell r="BW283">
            <v>1.375</v>
          </cell>
          <cell r="BX283">
            <v>1.375</v>
          </cell>
          <cell r="BY283">
            <v>1.375</v>
          </cell>
          <cell r="BZ283">
            <v>1.375</v>
          </cell>
          <cell r="CA283">
            <v>1.375</v>
          </cell>
          <cell r="CB283">
            <v>1.375</v>
          </cell>
          <cell r="CC283">
            <v>16.5</v>
          </cell>
          <cell r="CD283">
            <v>16.499999999999986</v>
          </cell>
          <cell r="CE283">
            <v>16.5</v>
          </cell>
          <cell r="CF283">
            <v>17.324999999999999</v>
          </cell>
          <cell r="CG283">
            <v>18.19125</v>
          </cell>
          <cell r="CH283">
            <v>19.1008125</v>
          </cell>
          <cell r="CI283">
            <v>20.055853125000002</v>
          </cell>
          <cell r="CJ283">
            <v>21.058645781250004</v>
          </cell>
        </row>
        <row r="284">
          <cell r="A284" t="str">
            <v>ER ORQ 01000</v>
          </cell>
          <cell r="C284" t="str">
            <v>Recuperaciones y quebrantos</v>
          </cell>
          <cell r="D284">
            <v>-662.5</v>
          </cell>
          <cell r="E284">
            <v>220.16</v>
          </cell>
          <cell r="F284">
            <v>307.94382611000003</v>
          </cell>
          <cell r="G284">
            <v>100.32499999999999</v>
          </cell>
          <cell r="H284">
            <v>190.8</v>
          </cell>
          <cell r="I284">
            <v>381.00425181000008</v>
          </cell>
          <cell r="J284">
            <v>186.09986685999985</v>
          </cell>
          <cell r="K284">
            <v>564.64158200000008</v>
          </cell>
          <cell r="L284">
            <v>316.36523249999982</v>
          </cell>
          <cell r="M284">
            <v>121.92691931999997</v>
          </cell>
          <cell r="N284">
            <v>111.87339878000012</v>
          </cell>
          <cell r="O284">
            <v>3.5469126000000482</v>
          </cell>
          <cell r="P284">
            <v>45.523966539999904</v>
          </cell>
          <cell r="Q284">
            <v>2.837388779999916</v>
          </cell>
          <cell r="R284">
            <v>17.87544718000018</v>
          </cell>
          <cell r="S284">
            <v>8.1157455000000311</v>
          </cell>
          <cell r="T284">
            <v>7.6573232899997112</v>
          </cell>
          <cell r="U284">
            <v>3.0842554300002192</v>
          </cell>
          <cell r="V284">
            <v>21.163749489999837</v>
          </cell>
          <cell r="W284">
            <v>4.3524847900001742</v>
          </cell>
          <cell r="X284">
            <v>6.4041277600001774</v>
          </cell>
          <cell r="Y284">
            <v>3.5807395199995167</v>
          </cell>
          <cell r="Z284">
            <v>27.159584380000098</v>
          </cell>
          <cell r="AA284">
            <v>151.30172525999981</v>
          </cell>
          <cell r="AB284">
            <v>8.4101815999999765</v>
          </cell>
          <cell r="AC284">
            <v>9.7825097600000319</v>
          </cell>
          <cell r="AD284">
            <v>28.665014940000017</v>
          </cell>
          <cell r="AE284">
            <v>8.0131072800000798</v>
          </cell>
          <cell r="AF284">
            <v>14.565781679999859</v>
          </cell>
          <cell r="AG284">
            <v>7.5195585999999599</v>
          </cell>
          <cell r="AH284">
            <v>28.509489480000003</v>
          </cell>
          <cell r="AI284">
            <v>59.094358940000106</v>
          </cell>
          <cell r="AJ284">
            <v>3.052698069999936</v>
          </cell>
          <cell r="AK284">
            <v>16.424991269999939</v>
          </cell>
          <cell r="AL284">
            <v>5.9282171600001838</v>
          </cell>
          <cell r="AM284">
            <v>21.988797620000039</v>
          </cell>
          <cell r="AN284">
            <v>211.95470640000013</v>
          </cell>
          <cell r="AO284">
            <v>75.374577988981329</v>
          </cell>
          <cell r="AP284">
            <v>4.7905496099999905</v>
          </cell>
          <cell r="AQ284">
            <v>5.0854255299999895</v>
          </cell>
          <cell r="AR284">
            <v>9.9078999999999997</v>
          </cell>
          <cell r="AS284">
            <v>5.4457392100000046</v>
          </cell>
          <cell r="AT284">
            <v>1.5750362700000506</v>
          </cell>
          <cell r="AU284">
            <v>3.5512342699998181</v>
          </cell>
          <cell r="AV284">
            <v>4.8286719400001479</v>
          </cell>
          <cell r="AW284">
            <v>51.795807639999921</v>
          </cell>
          <cell r="AX284">
            <v>22.831104370000091</v>
          </cell>
          <cell r="AY284">
            <v>22.789717689999961</v>
          </cell>
          <cell r="AZ284">
            <v>0</v>
          </cell>
          <cell r="BA284">
            <v>0</v>
          </cell>
          <cell r="BB284">
            <v>132.60118652999998</v>
          </cell>
          <cell r="BC284">
            <v>0</v>
          </cell>
          <cell r="BD284">
            <v>0</v>
          </cell>
          <cell r="BE284">
            <v>0</v>
          </cell>
          <cell r="BF284">
            <v>0</v>
          </cell>
          <cell r="BG284">
            <v>4.36911</v>
          </cell>
          <cell r="BH284">
            <v>17.240538571428569</v>
          </cell>
          <cell r="BI284">
            <v>17.240538571428569</v>
          </cell>
          <cell r="BJ284">
            <v>17.240538571428569</v>
          </cell>
          <cell r="BK284">
            <v>17.240538571428569</v>
          </cell>
          <cell r="BL284">
            <v>17.240538571428569</v>
          </cell>
          <cell r="BM284">
            <v>17.240538571428569</v>
          </cell>
          <cell r="BN284">
            <v>17.240538571428569</v>
          </cell>
          <cell r="BO284">
            <v>-17</v>
          </cell>
          <cell r="BP284">
            <v>108.05287999999997</v>
          </cell>
          <cell r="BQ284">
            <v>4.36911</v>
          </cell>
          <cell r="BR284">
            <v>4.36911</v>
          </cell>
          <cell r="BS284">
            <v>4.36911</v>
          </cell>
          <cell r="BT284">
            <v>4.36911</v>
          </cell>
          <cell r="BU284">
            <v>4.36911</v>
          </cell>
          <cell r="BV284">
            <v>17.240538571428569</v>
          </cell>
          <cell r="BW284">
            <v>17.240538571428569</v>
          </cell>
          <cell r="BX284">
            <v>17.240538571428569</v>
          </cell>
          <cell r="BY284">
            <v>17.240538571428569</v>
          </cell>
          <cell r="BZ284">
            <v>17.240538571428569</v>
          </cell>
          <cell r="CA284">
            <v>17.240538571428569</v>
          </cell>
          <cell r="CB284">
            <v>17.240538571428569</v>
          </cell>
          <cell r="CC284">
            <v>142.52931999999998</v>
          </cell>
          <cell r="CD284">
            <v>41.336808263999984</v>
          </cell>
          <cell r="CE284">
            <v>142.52931999999998</v>
          </cell>
          <cell r="CF284">
            <v>149.35534619999999</v>
          </cell>
          <cell r="CG284">
            <v>156.512158317</v>
          </cell>
          <cell r="CH284">
            <v>164.01592760809498</v>
          </cell>
          <cell r="CI284">
            <v>171.88362101187832</v>
          </cell>
          <cell r="CJ284">
            <v>180.13304048166907</v>
          </cell>
        </row>
        <row r="285">
          <cell r="A285" t="str">
            <v>ER MAC 01100</v>
          </cell>
          <cell r="C285" t="str">
            <v>Avalúos</v>
          </cell>
          <cell r="E285">
            <v>14.2</v>
          </cell>
          <cell r="F285">
            <v>-1.1237613299999998</v>
          </cell>
          <cell r="G285">
            <v>-16</v>
          </cell>
          <cell r="H285">
            <v>3.5</v>
          </cell>
          <cell r="I285">
            <v>1.2195568999999997</v>
          </cell>
          <cell r="J285">
            <v>0.53032994999999961</v>
          </cell>
          <cell r="K285">
            <v>0.39484199999999992</v>
          </cell>
          <cell r="L285">
            <v>0.61160539999999997</v>
          </cell>
          <cell r="M285">
            <v>0.49635489999999993</v>
          </cell>
          <cell r="N285">
            <v>0.58485710000000002</v>
          </cell>
          <cell r="O285">
            <v>1.8211E-3</v>
          </cell>
          <cell r="P285">
            <v>1.89368E-2</v>
          </cell>
          <cell r="Q285">
            <v>8.7618000000000001E-2</v>
          </cell>
          <cell r="R285">
            <v>7.0913000000000032E-2</v>
          </cell>
          <cell r="S285">
            <v>0.14160829999999996</v>
          </cell>
          <cell r="T285">
            <v>-4.2896599999999951E-2</v>
          </cell>
          <cell r="U285">
            <v>0.15956489999999995</v>
          </cell>
          <cell r="V285">
            <v>-4.4386699999999946E-2</v>
          </cell>
          <cell r="W285">
            <v>0.20489879999999994</v>
          </cell>
          <cell r="X285">
            <v>0.40118450000000005</v>
          </cell>
          <cell r="Y285">
            <v>0</v>
          </cell>
          <cell r="Z285">
            <v>-0.10117000000000009</v>
          </cell>
          <cell r="AA285">
            <v>0.89809209999999995</v>
          </cell>
          <cell r="AB285">
            <v>0</v>
          </cell>
          <cell r="AC285">
            <v>4.7421600000000001E-2</v>
          </cell>
          <cell r="AD285">
            <v>8.7627399999999966E-2</v>
          </cell>
          <cell r="AE285">
            <v>4.2612000000000011E-2</v>
          </cell>
          <cell r="AF285">
            <v>0.20721970000000003</v>
          </cell>
          <cell r="AG285">
            <v>-8.5894700000000046E-2</v>
          </cell>
          <cell r="AH285">
            <v>8.4882000000000568E-3</v>
          </cell>
          <cell r="AI285">
            <v>-1.2879699999999994E-2</v>
          </cell>
          <cell r="AJ285">
            <v>-5.1657999999999982E-3</v>
          </cell>
          <cell r="AK285">
            <v>7.8453499999999954E-2</v>
          </cell>
          <cell r="AL285">
            <v>1.2450755000000002</v>
          </cell>
          <cell r="AM285">
            <v>-1.1171168000000002</v>
          </cell>
          <cell r="AN285">
            <v>0.49584089999999992</v>
          </cell>
          <cell r="AO285">
            <v>0.47999999999999993</v>
          </cell>
          <cell r="AP285">
            <v>0</v>
          </cell>
          <cell r="AQ285">
            <v>1.5713999999999999E-3</v>
          </cell>
          <cell r="AR285">
            <v>0.7801361</v>
          </cell>
          <cell r="AS285">
            <v>0.39139400000000002</v>
          </cell>
          <cell r="AT285">
            <v>-1.8712599999999968E-2</v>
          </cell>
          <cell r="AU285">
            <v>-3.7039000000000932E-3</v>
          </cell>
          <cell r="AV285">
            <v>0.24925580000000003</v>
          </cell>
          <cell r="AW285">
            <v>-0.16595700000000013</v>
          </cell>
          <cell r="AX285">
            <v>0.26807800000000026</v>
          </cell>
          <cell r="AY285">
            <v>6.1182399999999859E-2</v>
          </cell>
          <cell r="BB285">
            <v>1.5632442</v>
          </cell>
          <cell r="BG285">
            <v>0.04</v>
          </cell>
          <cell r="BH285">
            <v>0.04</v>
          </cell>
          <cell r="BI285">
            <v>0.04</v>
          </cell>
          <cell r="BJ285">
            <v>0.04</v>
          </cell>
          <cell r="BK285">
            <v>0.04</v>
          </cell>
          <cell r="BL285">
            <v>0.04</v>
          </cell>
          <cell r="BM285">
            <v>0.04</v>
          </cell>
          <cell r="BN285">
            <v>0.04</v>
          </cell>
          <cell r="BP285">
            <v>0.32</v>
          </cell>
          <cell r="BQ285">
            <v>0.04</v>
          </cell>
          <cell r="BR285">
            <v>0.04</v>
          </cell>
          <cell r="BS285">
            <v>0.04</v>
          </cell>
          <cell r="BT285">
            <v>0.04</v>
          </cell>
          <cell r="BU285">
            <v>0.04</v>
          </cell>
          <cell r="BV285">
            <v>0.04</v>
          </cell>
          <cell r="BW285">
            <v>0.04</v>
          </cell>
          <cell r="BX285">
            <v>0.04</v>
          </cell>
          <cell r="BY285">
            <v>0.04</v>
          </cell>
          <cell r="BZ285">
            <v>0.04</v>
          </cell>
          <cell r="CA285">
            <v>0.04</v>
          </cell>
          <cell r="CB285">
            <v>0.04</v>
          </cell>
          <cell r="CC285">
            <v>0.47999999999999993</v>
          </cell>
          <cell r="CD285">
            <v>0.48</v>
          </cell>
          <cell r="CE285">
            <v>0.48</v>
          </cell>
          <cell r="CF285">
            <v>0.504</v>
          </cell>
          <cell r="CG285">
            <v>0.5292</v>
          </cell>
          <cell r="CH285">
            <v>0.55566000000000004</v>
          </cell>
          <cell r="CI285">
            <v>0.58344300000000004</v>
          </cell>
          <cell r="CJ285">
            <v>0.61261515000000011</v>
          </cell>
        </row>
        <row r="286">
          <cell r="A286" t="str">
            <v>ER MAC 01200</v>
          </cell>
          <cell r="C286" t="str">
            <v>Gastos por Bienes Adjudicados</v>
          </cell>
          <cell r="F286">
            <v>0</v>
          </cell>
          <cell r="G286">
            <v>-0.4</v>
          </cell>
          <cell r="H286">
            <v>-0.7</v>
          </cell>
          <cell r="I286">
            <v>-0.4953456</v>
          </cell>
          <cell r="J286">
            <v>-0.63030759999999997</v>
          </cell>
          <cell r="K286">
            <v>-1.2861366000000001</v>
          </cell>
          <cell r="L286">
            <v>-1.4875638</v>
          </cell>
          <cell r="M286">
            <v>-0.91993659999999999</v>
          </cell>
          <cell r="N286">
            <v>-2.8436966000000004</v>
          </cell>
          <cell r="O286">
            <v>0</v>
          </cell>
          <cell r="P286">
            <v>-7.8700000000000002E-5</v>
          </cell>
          <cell r="Q286">
            <v>-0.25056400000000001</v>
          </cell>
          <cell r="R286">
            <v>-6.1155999999999988E-3</v>
          </cell>
          <cell r="S286">
            <v>-0.28647139999999993</v>
          </cell>
          <cell r="T286">
            <v>-4.9052600000000002E-2</v>
          </cell>
          <cell r="U286">
            <v>-3.9716400000000096E-2</v>
          </cell>
          <cell r="V286">
            <v>-2.6866999999999974E-2</v>
          </cell>
          <cell r="W286">
            <v>-0.17620999999999998</v>
          </cell>
          <cell r="X286">
            <v>-1.9030400000000003E-2</v>
          </cell>
          <cell r="Y286">
            <v>-1.335900000000001E-2</v>
          </cell>
          <cell r="Z286">
            <v>-2.8899000000000008E-2</v>
          </cell>
          <cell r="AA286">
            <v>-0.8963641</v>
          </cell>
          <cell r="AB286">
            <v>-7.4100000000000001E-4</v>
          </cell>
          <cell r="AC286">
            <v>-1.7540000000000004E-3</v>
          </cell>
          <cell r="AD286">
            <v>-1.99814E-2</v>
          </cell>
          <cell r="AE286">
            <v>-4.2315999999999999E-2</v>
          </cell>
          <cell r="AF286">
            <v>-5.5647799999999997E-2</v>
          </cell>
          <cell r="AG286">
            <v>-1.8950000000000355E-3</v>
          </cell>
          <cell r="AH286">
            <v>-1.0706600000000011E-2</v>
          </cell>
          <cell r="AI286">
            <v>-7.3399999999995691E-4</v>
          </cell>
          <cell r="AJ286">
            <v>-1.345850000000004E-2</v>
          </cell>
          <cell r="AK286">
            <v>-9.9192500000000017E-2</v>
          </cell>
          <cell r="AL286">
            <v>-1.5981000000000467E-3</v>
          </cell>
          <cell r="AM286">
            <v>-1.6055599999999837E-2</v>
          </cell>
          <cell r="AN286">
            <v>-0.26408049999999994</v>
          </cell>
          <cell r="AO286">
            <v>-1.5</v>
          </cell>
          <cell r="AP286">
            <v>0</v>
          </cell>
          <cell r="AQ286">
            <v>-5.0317199999999999E-2</v>
          </cell>
          <cell r="AR286">
            <v>-2.5615499999999992E-2</v>
          </cell>
          <cell r="AS286">
            <v>-3.5030100000000008E-2</v>
          </cell>
          <cell r="AT286">
            <v>-1.2241200000000008E-2</v>
          </cell>
          <cell r="AU286">
            <v>-2.2353999999999985E-3</v>
          </cell>
          <cell r="AV286">
            <v>-1.6224999999999989E-3</v>
          </cell>
          <cell r="AW286">
            <v>-6.1972999999999889E-3</v>
          </cell>
          <cell r="AX286">
            <v>-1.3379999999999781E-3</v>
          </cell>
          <cell r="AY286">
            <v>0</v>
          </cell>
          <cell r="BB286">
            <v>-0.13459719999999997</v>
          </cell>
          <cell r="BG286">
            <v>-0.17500000000000002</v>
          </cell>
          <cell r="BH286">
            <v>-0.17500000000000002</v>
          </cell>
          <cell r="BI286">
            <v>-0.17500000000000002</v>
          </cell>
          <cell r="BJ286">
            <v>-0.17500000000000002</v>
          </cell>
          <cell r="BK286">
            <v>-0.17500000000000002</v>
          </cell>
          <cell r="BL286">
            <v>-0.17500000000000002</v>
          </cell>
          <cell r="BM286">
            <v>-0.17500000000000002</v>
          </cell>
          <cell r="BN286">
            <v>-0.17500000000000002</v>
          </cell>
          <cell r="BP286">
            <v>-1.4000000000000001</v>
          </cell>
          <cell r="BQ286">
            <v>-0.17500000000000002</v>
          </cell>
          <cell r="BR286">
            <v>-0.17500000000000002</v>
          </cell>
          <cell r="BS286">
            <v>-0.17500000000000002</v>
          </cell>
          <cell r="BT286">
            <v>-0.17500000000000002</v>
          </cell>
          <cell r="BU286">
            <v>-0.17500000000000002</v>
          </cell>
          <cell r="BV286">
            <v>-0.17500000000000002</v>
          </cell>
          <cell r="BW286">
            <v>-0.17500000000000002</v>
          </cell>
          <cell r="BX286">
            <v>-0.17500000000000002</v>
          </cell>
          <cell r="BY286">
            <v>-0.17500000000000002</v>
          </cell>
          <cell r="BZ286">
            <v>-0.17500000000000002</v>
          </cell>
          <cell r="CA286">
            <v>-0.17500000000000002</v>
          </cell>
          <cell r="CB286">
            <v>-0.17500000000000002</v>
          </cell>
          <cell r="CC286">
            <v>-2.1</v>
          </cell>
          <cell r="CD286">
            <v>-2.1</v>
          </cell>
          <cell r="CE286">
            <v>-2.1</v>
          </cell>
          <cell r="CF286">
            <v>-2.1734999999999998</v>
          </cell>
          <cell r="CG286">
            <v>-2.2495724999999998</v>
          </cell>
          <cell r="CH286">
            <v>-2.3283075374999997</v>
          </cell>
          <cell r="CI286">
            <v>-2.4097983013124997</v>
          </cell>
          <cell r="CJ286">
            <v>-2.4941412418584372</v>
          </cell>
        </row>
        <row r="287">
          <cell r="A287" t="str">
            <v>ER MAC 01250</v>
          </cell>
          <cell r="C287" t="str">
            <v>Gastos banca empresarial</v>
          </cell>
          <cell r="H287">
            <v>0</v>
          </cell>
          <cell r="I287">
            <v>0</v>
          </cell>
          <cell r="J287">
            <v>0</v>
          </cell>
          <cell r="K287">
            <v>0</v>
          </cell>
          <cell r="L287">
            <v>0</v>
          </cell>
          <cell r="M287">
            <v>-3.9348999999999998</v>
          </cell>
          <cell r="N287">
            <v>-10.037751999999999</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BB287">
            <v>0</v>
          </cell>
          <cell r="BG287">
            <v>-1.6666666666666667</v>
          </cell>
          <cell r="BH287">
            <v>-1.6666666666666667</v>
          </cell>
          <cell r="BI287">
            <v>-1.6666666666666667</v>
          </cell>
          <cell r="BJ287">
            <v>-1.6666666666666667</v>
          </cell>
          <cell r="BK287">
            <v>-1.6666666666666667</v>
          </cell>
          <cell r="BL287">
            <v>-1.6666666666666667</v>
          </cell>
          <cell r="BM287">
            <v>-1.6666666666666667</v>
          </cell>
          <cell r="BN287">
            <v>-1.6666666666666667</v>
          </cell>
          <cell r="BP287">
            <v>-13.333333333333332</v>
          </cell>
          <cell r="BQ287">
            <v>-1.6666666666666667</v>
          </cell>
          <cell r="BR287">
            <v>-1.6666666666666667</v>
          </cell>
          <cell r="BS287">
            <v>-1.6666666666666667</v>
          </cell>
          <cell r="BT287">
            <v>-1.6666666666666667</v>
          </cell>
          <cell r="BU287">
            <v>-1.6666666666666667</v>
          </cell>
          <cell r="BV287">
            <v>-1.6666666666666667</v>
          </cell>
          <cell r="BW287">
            <v>-1.6666666666666667</v>
          </cell>
          <cell r="BX287">
            <v>-1.6666666666666667</v>
          </cell>
          <cell r="BY287">
            <v>-1.6666666666666667</v>
          </cell>
          <cell r="BZ287">
            <v>-1.6666666666666667</v>
          </cell>
          <cell r="CA287">
            <v>-1.6666666666666667</v>
          </cell>
          <cell r="CB287">
            <v>-1.6666666666666667</v>
          </cell>
          <cell r="CC287">
            <v>-20</v>
          </cell>
          <cell r="CD287">
            <v>-20</v>
          </cell>
          <cell r="CE287">
            <v>-20</v>
          </cell>
          <cell r="CF287">
            <v>-21</v>
          </cell>
          <cell r="CG287">
            <v>-22.05</v>
          </cell>
          <cell r="CH287">
            <v>-23.152500000000003</v>
          </cell>
          <cell r="CI287">
            <v>-24.310125000000003</v>
          </cell>
          <cell r="CJ287">
            <v>-25.525631250000004</v>
          </cell>
        </row>
        <row r="288">
          <cell r="A288" t="str">
            <v>ER MAC 01251</v>
          </cell>
          <cell r="C288" t="str">
            <v>Reembolso Gastos banca empresarial</v>
          </cell>
          <cell r="H288">
            <v>0</v>
          </cell>
          <cell r="I288">
            <v>0</v>
          </cell>
          <cell r="J288">
            <v>0</v>
          </cell>
          <cell r="K288">
            <v>0</v>
          </cell>
          <cell r="L288">
            <v>0</v>
          </cell>
          <cell r="M288">
            <v>0</v>
          </cell>
          <cell r="N288">
            <v>0</v>
          </cell>
          <cell r="AA288">
            <v>0</v>
          </cell>
          <cell r="AN288">
            <v>0</v>
          </cell>
          <cell r="AO288">
            <v>0</v>
          </cell>
          <cell r="BB288">
            <v>0</v>
          </cell>
          <cell r="BG288">
            <v>1.6666666666666667</v>
          </cell>
          <cell r="BH288">
            <v>1.6666666666666667</v>
          </cell>
          <cell r="BI288">
            <v>1.6666666666666667</v>
          </cell>
          <cell r="BJ288">
            <v>1.6666666666666667</v>
          </cell>
          <cell r="BK288">
            <v>1.6666666666666667</v>
          </cell>
          <cell r="BL288">
            <v>1.6666666666666667</v>
          </cell>
          <cell r="BM288">
            <v>1.6666666666666667</v>
          </cell>
          <cell r="BN288">
            <v>1.6666666666666667</v>
          </cell>
          <cell r="BP288">
            <v>13.333333333333332</v>
          </cell>
          <cell r="BQ288">
            <v>1.6666666666666667</v>
          </cell>
          <cell r="BR288">
            <v>1.6666666666666667</v>
          </cell>
          <cell r="BS288">
            <v>1.6666666666666667</v>
          </cell>
          <cell r="BT288">
            <v>1.6666666666666667</v>
          </cell>
          <cell r="BU288">
            <v>1.6666666666666667</v>
          </cell>
          <cell r="BV288">
            <v>1.6666666666666667</v>
          </cell>
          <cell r="BW288">
            <v>1.6666666666666667</v>
          </cell>
          <cell r="BX288">
            <v>1.6666666666666667</v>
          </cell>
          <cell r="BY288">
            <v>1.6666666666666667</v>
          </cell>
          <cell r="BZ288">
            <v>1.6666666666666667</v>
          </cell>
          <cell r="CA288">
            <v>1.6666666666666667</v>
          </cell>
          <cell r="CB288">
            <v>1.6666666666666667</v>
          </cell>
          <cell r="CC288">
            <v>20</v>
          </cell>
          <cell r="CD288">
            <v>20</v>
          </cell>
          <cell r="CE288">
            <v>20</v>
          </cell>
          <cell r="CF288">
            <v>21</v>
          </cell>
          <cell r="CG288">
            <v>22.05</v>
          </cell>
          <cell r="CH288">
            <v>23.152500000000003</v>
          </cell>
          <cell r="CI288">
            <v>24.310125000000003</v>
          </cell>
          <cell r="CJ288">
            <v>25.525631250000004</v>
          </cell>
        </row>
        <row r="289">
          <cell r="A289" t="str">
            <v>ER MAC 01270</v>
          </cell>
          <cell r="C289" t="str">
            <v>Comisiones pagadas banca de inversión</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BB289">
            <v>0</v>
          </cell>
          <cell r="BG289">
            <v>0</v>
          </cell>
          <cell r="BH289">
            <v>0</v>
          </cell>
          <cell r="BI289">
            <v>0</v>
          </cell>
          <cell r="BJ289">
            <v>0</v>
          </cell>
          <cell r="BK289">
            <v>0</v>
          </cell>
          <cell r="BL289">
            <v>0</v>
          </cell>
          <cell r="BM289">
            <v>0</v>
          </cell>
          <cell r="BN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E289">
            <v>0</v>
          </cell>
          <cell r="CF289">
            <v>0</v>
          </cell>
          <cell r="CG289">
            <v>0</v>
          </cell>
          <cell r="CH289">
            <v>0</v>
          </cell>
          <cell r="CI289">
            <v>0</v>
          </cell>
          <cell r="CJ289">
            <v>0</v>
          </cell>
        </row>
        <row r="290">
          <cell r="A290" t="str">
            <v>ER MAC 01272</v>
          </cell>
          <cell r="C290" t="str">
            <v>Gastos Jurídicos</v>
          </cell>
          <cell r="AA290">
            <v>0</v>
          </cell>
          <cell r="AN290">
            <v>0</v>
          </cell>
          <cell r="AU290">
            <v>-3.84266613</v>
          </cell>
          <cell r="AV290">
            <v>-4.1743897099999998</v>
          </cell>
          <cell r="AW290">
            <v>-3.6897720000000689E-2</v>
          </cell>
          <cell r="AX290">
            <v>-0.92232190000000003</v>
          </cell>
          <cell r="AY290">
            <v>-0.45599722999999948</v>
          </cell>
          <cell r="BB290">
            <v>-9.4322726899999996</v>
          </cell>
          <cell r="BP290">
            <v>0</v>
          </cell>
          <cell r="CC290">
            <v>0</v>
          </cell>
        </row>
        <row r="291">
          <cell r="A291" t="str">
            <v>ER MAC 01271</v>
          </cell>
          <cell r="C291" t="str">
            <v>Programa BID</v>
          </cell>
          <cell r="AA291">
            <v>0</v>
          </cell>
          <cell r="AN291">
            <v>0</v>
          </cell>
          <cell r="AT291">
            <v>0</v>
          </cell>
          <cell r="AU291">
            <v>0</v>
          </cell>
          <cell r="AV291">
            <v>0</v>
          </cell>
          <cell r="AW291">
            <v>0</v>
          </cell>
          <cell r="AX291">
            <v>0</v>
          </cell>
          <cell r="AY291">
            <v>0</v>
          </cell>
          <cell r="BB291">
            <v>0</v>
          </cell>
          <cell r="BP291">
            <v>0</v>
          </cell>
          <cell r="CC291">
            <v>0</v>
          </cell>
        </row>
        <row r="292">
          <cell r="A292" t="str">
            <v>ER MAC 01300</v>
          </cell>
          <cell r="C292" t="str">
            <v>Otros</v>
          </cell>
          <cell r="D292">
            <v>578.70000000000005</v>
          </cell>
          <cell r="F292">
            <v>0</v>
          </cell>
          <cell r="G292">
            <v>0</v>
          </cell>
          <cell r="H292">
            <v>-0.1</v>
          </cell>
          <cell r="I292">
            <v>0.11637760000000069</v>
          </cell>
          <cell r="J292">
            <v>-0.67383504999999966</v>
          </cell>
          <cell r="K292">
            <v>-0.26807879999999984</v>
          </cell>
          <cell r="L292">
            <v>0.43961848000000003</v>
          </cell>
          <cell r="M292">
            <v>-0.21797260000000071</v>
          </cell>
          <cell r="N292">
            <v>-2.6908642599999997</v>
          </cell>
          <cell r="O292">
            <v>0</v>
          </cell>
          <cell r="P292">
            <v>-2.0335199999999998E-2</v>
          </cell>
          <cell r="Q292">
            <v>-8.5131099999999987E-2</v>
          </cell>
          <cell r="R292">
            <v>-0.26444400000000001</v>
          </cell>
          <cell r="S292">
            <v>-8.949600000000002E-3</v>
          </cell>
          <cell r="T292">
            <v>-0.48789610000000028</v>
          </cell>
          <cell r="U292">
            <v>-0.33406839999999982</v>
          </cell>
          <cell r="V292">
            <v>-0.1292046</v>
          </cell>
          <cell r="W292">
            <v>0.27233980000000013</v>
          </cell>
          <cell r="X292">
            <v>-0.5638974000000001</v>
          </cell>
          <cell r="Y292">
            <v>0.64951119999999973</v>
          </cell>
          <cell r="Z292">
            <v>-2.4604687000000007</v>
          </cell>
          <cell r="AA292">
            <v>-3.4325441000000012</v>
          </cell>
          <cell r="AB292">
            <v>0</v>
          </cell>
          <cell r="AC292">
            <v>0.91519170000000005</v>
          </cell>
          <cell r="AD292">
            <v>1.8719691999999999</v>
          </cell>
          <cell r="AE292">
            <v>-0.1830282999999997</v>
          </cell>
          <cell r="AF292">
            <v>-1.1145887999999997</v>
          </cell>
          <cell r="AG292">
            <v>-0.81709410000000093</v>
          </cell>
          <cell r="AH292">
            <v>-0.17557079999999869</v>
          </cell>
          <cell r="AI292">
            <v>-0.19224020000000097</v>
          </cell>
          <cell r="AJ292">
            <v>-7.3198199999999325E-2</v>
          </cell>
          <cell r="AK292">
            <v>-1.2606860000000011</v>
          </cell>
          <cell r="AL292">
            <v>-1.2013155999999996</v>
          </cell>
          <cell r="AM292">
            <v>-1.8553810999999998</v>
          </cell>
          <cell r="AN292">
            <v>-4.0859421999999999</v>
          </cell>
          <cell r="AO292">
            <v>0</v>
          </cell>
          <cell r="AP292">
            <v>-7.0000000000000001E-3</v>
          </cell>
          <cell r="AQ292">
            <v>0.44523061000000003</v>
          </cell>
          <cell r="AR292">
            <v>-0.29099360000000002</v>
          </cell>
          <cell r="AS292">
            <v>-0.27891579999999994</v>
          </cell>
          <cell r="AT292">
            <v>0.22333029999999998</v>
          </cell>
          <cell r="AU292">
            <v>0.15082914000000014</v>
          </cell>
          <cell r="AV292">
            <v>-0.10180737999999931</v>
          </cell>
          <cell r="AW292">
            <v>-2.0102052299999995</v>
          </cell>
          <cell r="AX292">
            <v>6.9383579999993783E-2</v>
          </cell>
          <cell r="AY292">
            <v>-2.4572279999997115E-2</v>
          </cell>
          <cell r="BB292">
            <v>-1.8247206600000019</v>
          </cell>
          <cell r="BG292">
            <v>-0.34050000000000002</v>
          </cell>
          <cell r="BH292">
            <v>-0.34050000000000002</v>
          </cell>
          <cell r="BI292">
            <v>-0.34050000000000002</v>
          </cell>
          <cell r="BJ292">
            <v>-0.34050000000000002</v>
          </cell>
          <cell r="BK292">
            <v>-0.34050000000000002</v>
          </cell>
          <cell r="BL292">
            <v>-0.34050000000000002</v>
          </cell>
          <cell r="BM292">
            <v>-0.34050000000000002</v>
          </cell>
          <cell r="BN292">
            <v>-0.34050000000000002</v>
          </cell>
          <cell r="BP292">
            <v>-2.7240000000000002</v>
          </cell>
          <cell r="BQ292">
            <v>-0.34050000000000002</v>
          </cell>
          <cell r="BR292">
            <v>-0.34050000000000002</v>
          </cell>
          <cell r="BS292">
            <v>-0.34050000000000002</v>
          </cell>
          <cell r="BT292">
            <v>-0.34050000000000002</v>
          </cell>
          <cell r="BU292">
            <v>-0.34050000000000002</v>
          </cell>
          <cell r="BV292">
            <v>-0.34050000000000002</v>
          </cell>
          <cell r="BW292">
            <v>-0.34050000000000002</v>
          </cell>
          <cell r="BX292">
            <v>-0.34050000000000002</v>
          </cell>
          <cell r="BY292">
            <v>-0.34050000000000002</v>
          </cell>
          <cell r="BZ292">
            <v>-0.34050000000000002</v>
          </cell>
          <cell r="CA292">
            <v>-0.34050000000000002</v>
          </cell>
          <cell r="CB292">
            <v>-0.34050000000000002</v>
          </cell>
          <cell r="CC292">
            <v>-4.0860000000000003</v>
          </cell>
          <cell r="CE292">
            <v>-4.0860000000000003</v>
          </cell>
          <cell r="CF292">
            <v>-4.2903000000000002</v>
          </cell>
          <cell r="CG292">
            <v>-4.5048150000000007</v>
          </cell>
          <cell r="CH292">
            <v>-4.7300557500000009</v>
          </cell>
          <cell r="CI292">
            <v>-4.966558537500001</v>
          </cell>
          <cell r="CJ292">
            <v>-5.2148864643750015</v>
          </cell>
        </row>
        <row r="293">
          <cell r="A293" t="str">
            <v>ER MAC 01000</v>
          </cell>
          <cell r="C293" t="str">
            <v>Margen por servicios ajenos a crédito</v>
          </cell>
          <cell r="D293">
            <v>578.70000000000005</v>
          </cell>
          <cell r="E293">
            <v>14.2</v>
          </cell>
          <cell r="F293">
            <v>-1.1237613299999998</v>
          </cell>
          <cell r="G293">
            <v>-16.399999999999999</v>
          </cell>
          <cell r="H293">
            <v>2.6999999999999997</v>
          </cell>
          <cell r="I293">
            <v>0.84058890000000042</v>
          </cell>
          <cell r="J293">
            <v>-0.77381270000000002</v>
          </cell>
          <cell r="K293">
            <v>-1.1593734</v>
          </cell>
          <cell r="L293">
            <v>-0.43633991999999999</v>
          </cell>
          <cell r="M293">
            <v>-4.5764543</v>
          </cell>
          <cell r="N293">
            <v>-14.98745576</v>
          </cell>
          <cell r="O293">
            <v>1.8211E-3</v>
          </cell>
          <cell r="P293">
            <v>-1.4770999999999986E-3</v>
          </cell>
          <cell r="Q293">
            <v>-0.24807709999999999</v>
          </cell>
          <cell r="R293">
            <v>-0.19964659999999998</v>
          </cell>
          <cell r="S293">
            <v>-0.15381269999999997</v>
          </cell>
          <cell r="T293">
            <v>-0.57984530000000023</v>
          </cell>
          <cell r="U293">
            <v>-0.21421989999999996</v>
          </cell>
          <cell r="V293">
            <v>-0.20045829999999992</v>
          </cell>
          <cell r="W293">
            <v>0.30102860000000009</v>
          </cell>
          <cell r="X293">
            <v>-0.18174330000000005</v>
          </cell>
          <cell r="Y293">
            <v>0.63615219999999972</v>
          </cell>
          <cell r="Z293">
            <v>-2.5905377000000009</v>
          </cell>
          <cell r="AA293">
            <v>-3.4308161000000013</v>
          </cell>
          <cell r="AB293">
            <v>-7.4100000000000001E-4</v>
          </cell>
          <cell r="AC293">
            <v>0.96085930000000008</v>
          </cell>
          <cell r="AD293">
            <v>1.9396151999999998</v>
          </cell>
          <cell r="AE293">
            <v>-0.18273229999999968</v>
          </cell>
          <cell r="AF293">
            <v>-0.96301689999999973</v>
          </cell>
          <cell r="AG293">
            <v>-0.90488380000000102</v>
          </cell>
          <cell r="AH293">
            <v>-0.17778919999999865</v>
          </cell>
          <cell r="AI293">
            <v>-0.20585390000000092</v>
          </cell>
          <cell r="AJ293">
            <v>-9.1822499999999363E-2</v>
          </cell>
          <cell r="AK293">
            <v>-1.2814250000000011</v>
          </cell>
          <cell r="AL293">
            <v>4.2161800000000582E-2</v>
          </cell>
          <cell r="AM293">
            <v>-2.9885535000000001</v>
          </cell>
          <cell r="AN293">
            <v>-3.8541818000000001</v>
          </cell>
          <cell r="AO293">
            <v>-1.02</v>
          </cell>
          <cell r="AP293">
            <v>-7.0000000000000001E-3</v>
          </cell>
          <cell r="AQ293">
            <v>0.39648481000000002</v>
          </cell>
          <cell r="AR293">
            <v>0.46352699999999997</v>
          </cell>
          <cell r="AS293">
            <v>7.7448100000000075E-2</v>
          </cell>
          <cell r="AT293">
            <v>0.19237650000000001</v>
          </cell>
          <cell r="AU293">
            <v>-3.6977762900000002</v>
          </cell>
          <cell r="AV293">
            <v>-4.0285637899999989</v>
          </cell>
          <cell r="AW293">
            <v>-2.2192572500000005</v>
          </cell>
          <cell r="AX293">
            <v>-0.58619832000000593</v>
          </cell>
          <cell r="AY293">
            <v>-0.41938710999999673</v>
          </cell>
          <cell r="AZ293">
            <v>0</v>
          </cell>
          <cell r="BA293">
            <v>0</v>
          </cell>
          <cell r="BB293">
            <v>-9.8283463500000021</v>
          </cell>
          <cell r="BC293">
            <v>0</v>
          </cell>
          <cell r="BD293">
            <v>0</v>
          </cell>
          <cell r="BE293">
            <v>0</v>
          </cell>
          <cell r="BF293">
            <v>0</v>
          </cell>
          <cell r="BG293">
            <v>-0.47550000000000003</v>
          </cell>
          <cell r="BH293">
            <v>-0.47550000000000003</v>
          </cell>
          <cell r="BI293">
            <v>-0.47550000000000003</v>
          </cell>
          <cell r="BJ293">
            <v>-0.47550000000000003</v>
          </cell>
          <cell r="BK293">
            <v>-0.47550000000000003</v>
          </cell>
          <cell r="BL293">
            <v>-0.47550000000000003</v>
          </cell>
          <cell r="BM293">
            <v>-0.47550000000000003</v>
          </cell>
          <cell r="BN293">
            <v>-0.47550000000000003</v>
          </cell>
          <cell r="BO293">
            <v>0</v>
          </cell>
          <cell r="BP293">
            <v>-3.8040000000000003</v>
          </cell>
          <cell r="BQ293">
            <v>-0.47550000000000003</v>
          </cell>
          <cell r="BR293">
            <v>-0.47550000000000003</v>
          </cell>
          <cell r="BS293">
            <v>-0.47550000000000003</v>
          </cell>
          <cell r="BT293">
            <v>-0.47550000000000003</v>
          </cell>
          <cell r="BU293">
            <v>-0.47550000000000003</v>
          </cell>
          <cell r="BV293">
            <v>-0.47550000000000003</v>
          </cell>
          <cell r="BW293">
            <v>-0.47550000000000003</v>
          </cell>
          <cell r="BX293">
            <v>-0.47550000000000003</v>
          </cell>
          <cell r="BY293">
            <v>-0.47550000000000003</v>
          </cell>
          <cell r="BZ293">
            <v>-0.47550000000000003</v>
          </cell>
          <cell r="CA293">
            <v>-0.47550000000000003</v>
          </cell>
          <cell r="CB293">
            <v>-0.47550000000000003</v>
          </cell>
          <cell r="CC293">
            <v>-5.7060000000000013</v>
          </cell>
          <cell r="CD293">
            <v>-1.620000000000001</v>
          </cell>
          <cell r="CE293">
            <v>-5.7060000000000013</v>
          </cell>
          <cell r="CF293">
            <v>-5.9597999999999995</v>
          </cell>
          <cell r="CG293">
            <v>-6.2251875000000005</v>
          </cell>
          <cell r="CH293">
            <v>-6.5027032875000002</v>
          </cell>
          <cell r="CI293">
            <v>-6.7929138388125008</v>
          </cell>
          <cell r="CJ293">
            <v>-7.0964125562334379</v>
          </cell>
        </row>
        <row r="294">
          <cell r="A294" t="str">
            <v>ER MSC 01100</v>
          </cell>
          <cell r="C294" t="str">
            <v>Capacitación y asistencia técnica</v>
          </cell>
          <cell r="F294">
            <v>0</v>
          </cell>
          <cell r="G294">
            <v>0</v>
          </cell>
          <cell r="H294">
            <v>-23.6</v>
          </cell>
          <cell r="I294">
            <v>-8.7123650000000019</v>
          </cell>
          <cell r="J294">
            <v>-16.124728000000005</v>
          </cell>
          <cell r="K294">
            <v>-20.939949700000007</v>
          </cell>
          <cell r="L294">
            <v>-20.385757199999997</v>
          </cell>
          <cell r="M294">
            <v>-18.901402400000002</v>
          </cell>
          <cell r="N294">
            <v>-17.926014699999996</v>
          </cell>
          <cell r="O294">
            <v>0</v>
          </cell>
          <cell r="P294">
            <v>-0.15739270000000002</v>
          </cell>
          <cell r="Q294">
            <v>-0.221465</v>
          </cell>
          <cell r="R294">
            <v>-0.7503852000000002</v>
          </cell>
          <cell r="S294">
            <v>-1.9146496</v>
          </cell>
          <cell r="T294">
            <v>-2.3581600999999992</v>
          </cell>
          <cell r="U294">
            <v>-2.5958625999999985</v>
          </cell>
          <cell r="V294">
            <v>-1.9507774000000033</v>
          </cell>
          <cell r="W294">
            <v>-2.1801929999999974</v>
          </cell>
          <cell r="X294">
            <v>-2.8252409000000061</v>
          </cell>
          <cell r="Y294">
            <v>-3.6179776999999937</v>
          </cell>
          <cell r="Z294">
            <v>-5.0820067999999949</v>
          </cell>
          <cell r="AA294">
            <v>-23.654110999999993</v>
          </cell>
          <cell r="AB294">
            <v>-1.37965E-2</v>
          </cell>
          <cell r="AC294">
            <v>-0.16774330000000001</v>
          </cell>
          <cell r="AD294">
            <v>-0.23887159999999999</v>
          </cell>
          <cell r="AE294">
            <v>-0.37242220000000004</v>
          </cell>
          <cell r="AF294">
            <v>-1.8596650000000003</v>
          </cell>
          <cell r="AG294">
            <v>-1.4307501999999994</v>
          </cell>
          <cell r="AH294">
            <v>-2.2714328000000013</v>
          </cell>
          <cell r="AI294">
            <v>-1.8799851999999984</v>
          </cell>
          <cell r="AJ294">
            <v>-1.8283389999999997</v>
          </cell>
          <cell r="AK294">
            <v>-3.6734222999999986</v>
          </cell>
          <cell r="AL294">
            <v>-3.3258379000000033</v>
          </cell>
          <cell r="AM294">
            <v>-4.4508448999999963</v>
          </cell>
          <cell r="AN294">
            <v>-21.513110899999997</v>
          </cell>
          <cell r="AO294">
            <v>-22.788594545000009</v>
          </cell>
          <cell r="AP294">
            <v>-0.34970209999999996</v>
          </cell>
          <cell r="AQ294">
            <v>-0.67103829999999975</v>
          </cell>
          <cell r="AR294">
            <v>-0.44737340000000025</v>
          </cell>
          <cell r="AS294">
            <v>-0.11367530000000037</v>
          </cell>
          <cell r="AT294">
            <v>-0.20418269999999961</v>
          </cell>
          <cell r="AU294">
            <v>0.95545180000000041</v>
          </cell>
          <cell r="AV294">
            <v>-0.73779990000000029</v>
          </cell>
          <cell r="AW294">
            <v>-0.91230000000000033</v>
          </cell>
          <cell r="AX294">
            <v>-1.6792839999999996</v>
          </cell>
          <cell r="AY294">
            <v>-2.1786000000000012</v>
          </cell>
          <cell r="BB294">
            <v>-6.338503900000001</v>
          </cell>
          <cell r="BG294">
            <v>-1.8823874999999999</v>
          </cell>
          <cell r="BH294">
            <v>-1.8823874999999999</v>
          </cell>
          <cell r="BI294">
            <v>-1.8823874999999999</v>
          </cell>
          <cell r="BJ294">
            <v>-1.8823874999999999</v>
          </cell>
          <cell r="BK294">
            <v>-1.8823874999999999</v>
          </cell>
          <cell r="BL294">
            <v>-1.8823874999999999</v>
          </cell>
          <cell r="BM294">
            <v>-1.8823874999999999</v>
          </cell>
          <cell r="BN294">
            <v>-1.8823874999999999</v>
          </cell>
          <cell r="BP294">
            <v>-15.059099999999999</v>
          </cell>
          <cell r="BQ294">
            <v>-1.8823874999999999</v>
          </cell>
          <cell r="BR294">
            <v>-1.8823874999999999</v>
          </cell>
          <cell r="BS294">
            <v>-1.8823874999999999</v>
          </cell>
          <cell r="BT294">
            <v>-1.8823874999999999</v>
          </cell>
          <cell r="BU294">
            <v>-1.8823874999999999</v>
          </cell>
          <cell r="BV294">
            <v>-1.8823874999999999</v>
          </cell>
          <cell r="BW294">
            <v>-1.8823874999999999</v>
          </cell>
          <cell r="BX294">
            <v>-1.8823874999999999</v>
          </cell>
          <cell r="BY294">
            <v>-1.8823874999999999</v>
          </cell>
          <cell r="BZ294">
            <v>-1.8823874999999999</v>
          </cell>
          <cell r="CA294">
            <v>-1.8823874999999999</v>
          </cell>
          <cell r="CB294">
            <v>-1.8823874999999999</v>
          </cell>
          <cell r="CC294">
            <v>-22.588649999999998</v>
          </cell>
          <cell r="CD294">
            <v>-20</v>
          </cell>
          <cell r="CE294">
            <v>-22.588649999999998</v>
          </cell>
          <cell r="CF294">
            <v>-23.718082499999998</v>
          </cell>
          <cell r="CG294">
            <v>-24.903986624999998</v>
          </cell>
          <cell r="CH294">
            <v>-26.149185956249998</v>
          </cell>
          <cell r="CI294">
            <v>-27.456645254062497</v>
          </cell>
          <cell r="CJ294">
            <v>-28.829477516765625</v>
          </cell>
        </row>
        <row r="295">
          <cell r="A295" t="str">
            <v>ER MSC 01124</v>
          </cell>
          <cell r="C295" t="str">
            <v>Estudio Impacto UNAM</v>
          </cell>
          <cell r="W295">
            <v>-2.073</v>
          </cell>
          <cell r="X295">
            <v>-1.2509999999999999</v>
          </cell>
          <cell r="Y295">
            <v>0</v>
          </cell>
          <cell r="Z295">
            <v>-0.84600000000000009</v>
          </cell>
          <cell r="AA295">
            <v>-4.17</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BB295">
            <v>0</v>
          </cell>
          <cell r="BG295">
            <v>0</v>
          </cell>
          <cell r="BH295">
            <v>0</v>
          </cell>
          <cell r="BI295">
            <v>0</v>
          </cell>
          <cell r="BJ295">
            <v>0</v>
          </cell>
          <cell r="BK295">
            <v>0</v>
          </cell>
          <cell r="BL295">
            <v>0</v>
          </cell>
          <cell r="BM295">
            <v>0</v>
          </cell>
          <cell r="BN295">
            <v>0</v>
          </cell>
          <cell r="BQ295">
            <v>0</v>
          </cell>
          <cell r="BR295">
            <v>0</v>
          </cell>
          <cell r="BS295">
            <v>0</v>
          </cell>
          <cell r="BT295">
            <v>0</v>
          </cell>
          <cell r="BU295">
            <v>0</v>
          </cell>
          <cell r="BV295">
            <v>0</v>
          </cell>
          <cell r="BW295">
            <v>0</v>
          </cell>
          <cell r="BX295">
            <v>0</v>
          </cell>
          <cell r="BY295">
            <v>0</v>
          </cell>
          <cell r="BZ295">
            <v>0</v>
          </cell>
          <cell r="CA295">
            <v>0</v>
          </cell>
          <cell r="CB295">
            <v>0</v>
          </cell>
          <cell r="CE295">
            <v>0</v>
          </cell>
          <cell r="CF295">
            <v>0</v>
          </cell>
          <cell r="CG295">
            <v>0</v>
          </cell>
          <cell r="CH295">
            <v>0</v>
          </cell>
          <cell r="CI295">
            <v>0</v>
          </cell>
          <cell r="CJ295">
            <v>0</v>
          </cell>
        </row>
        <row r="296">
          <cell r="A296" t="str">
            <v>ER MSC 01125</v>
          </cell>
          <cell r="C296" t="str">
            <v>Productos electrónicos</v>
          </cell>
          <cell r="F296">
            <v>0</v>
          </cell>
          <cell r="G296">
            <v>0</v>
          </cell>
          <cell r="H296">
            <v>0</v>
          </cell>
          <cell r="I296">
            <v>0</v>
          </cell>
          <cell r="J296">
            <v>0</v>
          </cell>
          <cell r="K296">
            <v>0</v>
          </cell>
          <cell r="L296">
            <v>6.9758296</v>
          </cell>
          <cell r="M296">
            <v>9.2970295000000007</v>
          </cell>
          <cell r="N296">
            <v>31.136037009999999</v>
          </cell>
          <cell r="O296">
            <v>3.9967682099999999</v>
          </cell>
          <cell r="P296">
            <v>4.4266340899999994</v>
          </cell>
          <cell r="Q296">
            <v>3.7058025200000007</v>
          </cell>
          <cell r="R296">
            <v>4.0596454499999997</v>
          </cell>
          <cell r="S296">
            <v>3.8717596900000011</v>
          </cell>
          <cell r="T296">
            <v>3.8596227399999989</v>
          </cell>
          <cell r="U296">
            <v>3.7911158399999998</v>
          </cell>
          <cell r="V296">
            <v>3.7210458600000003</v>
          </cell>
          <cell r="W296">
            <v>3.6550758600000037</v>
          </cell>
          <cell r="X296">
            <v>3.4233313599999988</v>
          </cell>
          <cell r="Y296">
            <v>3.3344025099999968</v>
          </cell>
          <cell r="Z296">
            <v>3.130038650000003</v>
          </cell>
          <cell r="AA296">
            <v>44.975242780000002</v>
          </cell>
          <cell r="AB296">
            <v>3.11376784</v>
          </cell>
          <cell r="AC296">
            <v>2.9807508899999999</v>
          </cell>
          <cell r="AD296">
            <v>2.7851231000000007</v>
          </cell>
          <cell r="AE296">
            <v>2.9120317299999989</v>
          </cell>
          <cell r="AF296">
            <v>2.7186488300000011</v>
          </cell>
          <cell r="AG296">
            <v>2.8864405499999979</v>
          </cell>
          <cell r="AH296">
            <v>2.8642674400000026</v>
          </cell>
          <cell r="AI296">
            <v>4.8278433799999974</v>
          </cell>
          <cell r="AJ296">
            <v>3.441066150000001</v>
          </cell>
          <cell r="AK296">
            <v>2.6572602300000021</v>
          </cell>
          <cell r="AL296">
            <v>2.8009223299999988</v>
          </cell>
          <cell r="AM296">
            <v>4.6692496599999984</v>
          </cell>
          <cell r="AN296">
            <v>38.657372129999999</v>
          </cell>
          <cell r="AO296">
            <v>45.35746434</v>
          </cell>
          <cell r="AP296">
            <v>3.6788331200000002</v>
          </cell>
          <cell r="AQ296">
            <v>3.0885046200000001</v>
          </cell>
          <cell r="AR296">
            <v>2.7727117899999989</v>
          </cell>
          <cell r="AS296">
            <v>3.5830047300000007</v>
          </cell>
          <cell r="AT296">
            <v>2.2256199599999995</v>
          </cell>
          <cell r="AU296">
            <v>2.7512938200000008</v>
          </cell>
          <cell r="AV296">
            <v>2.8848116399999988</v>
          </cell>
          <cell r="AW296">
            <v>3.2488402300000025</v>
          </cell>
          <cell r="AX296">
            <v>3.4207693799999994</v>
          </cell>
          <cell r="AY296">
            <v>3.3661147499999977</v>
          </cell>
          <cell r="BB296">
            <v>31.020504039999999</v>
          </cell>
          <cell r="BG296">
            <v>3.3824874999999999</v>
          </cell>
          <cell r="BH296">
            <v>3.3824874999999999</v>
          </cell>
          <cell r="BI296">
            <v>3.3824874999999999</v>
          </cell>
          <cell r="BJ296">
            <v>3.3824874999999999</v>
          </cell>
          <cell r="BK296">
            <v>3.3824874999999999</v>
          </cell>
          <cell r="BL296">
            <v>3.3824874999999999</v>
          </cell>
          <cell r="BM296">
            <v>3.3824874999999999</v>
          </cell>
          <cell r="BN296">
            <v>3.3824874999999999</v>
          </cell>
          <cell r="BP296">
            <v>27.059899999999999</v>
          </cell>
          <cell r="BQ296">
            <v>3.3824874999999999</v>
          </cell>
          <cell r="BR296">
            <v>3.3824874999999999</v>
          </cell>
          <cell r="BS296">
            <v>3.3824874999999999</v>
          </cell>
          <cell r="BT296">
            <v>3.3824874999999999</v>
          </cell>
          <cell r="BU296">
            <v>3.3824874999999999</v>
          </cell>
          <cell r="BV296">
            <v>3.3824874999999999</v>
          </cell>
          <cell r="BW296">
            <v>3.3824874999999999</v>
          </cell>
          <cell r="BX296">
            <v>3.3824874999999999</v>
          </cell>
          <cell r="BY296">
            <v>3.3824874999999999</v>
          </cell>
          <cell r="BZ296">
            <v>3.3824874999999999</v>
          </cell>
          <cell r="CA296">
            <v>3.3824874999999999</v>
          </cell>
          <cell r="CB296">
            <v>3.3824874999999999</v>
          </cell>
          <cell r="CC296">
            <v>40.589849999999998</v>
          </cell>
          <cell r="CD296">
            <v>18</v>
          </cell>
          <cell r="CE296">
            <v>40.589849999999998</v>
          </cell>
          <cell r="CF296">
            <v>42.619342500000002</v>
          </cell>
          <cell r="CG296">
            <v>44.750309625000007</v>
          </cell>
          <cell r="CH296">
            <v>46.987825106250007</v>
          </cell>
          <cell r="CI296">
            <v>49.337216361562511</v>
          </cell>
          <cell r="CJ296">
            <v>51.804077179640636</v>
          </cell>
        </row>
        <row r="297">
          <cell r="A297" t="str">
            <v>ER MSC 01150</v>
          </cell>
          <cell r="C297" t="str">
            <v>Asesorías a cadenas internacionales</v>
          </cell>
          <cell r="F297">
            <v>0</v>
          </cell>
          <cell r="G297">
            <v>0</v>
          </cell>
          <cell r="H297">
            <v>0</v>
          </cell>
          <cell r="I297">
            <v>0</v>
          </cell>
          <cell r="J297">
            <v>5.8979999999999997</v>
          </cell>
          <cell r="K297">
            <v>2.7237519000000003</v>
          </cell>
          <cell r="L297">
            <v>2.9317000000000093E-2</v>
          </cell>
          <cell r="M297">
            <v>0.2573160000000001</v>
          </cell>
          <cell r="N297">
            <v>-0.13191863999999998</v>
          </cell>
          <cell r="O297">
            <v>-3.15E-2</v>
          </cell>
          <cell r="P297">
            <v>-3.15E-2</v>
          </cell>
          <cell r="Q297">
            <v>-3.15E-2</v>
          </cell>
          <cell r="R297">
            <v>0</v>
          </cell>
          <cell r="S297">
            <v>-6.3E-2</v>
          </cell>
          <cell r="T297">
            <v>0</v>
          </cell>
          <cell r="U297">
            <v>-6.3E-2</v>
          </cell>
          <cell r="V297">
            <v>7.5143900000000041E-2</v>
          </cell>
          <cell r="W297">
            <v>0</v>
          </cell>
          <cell r="X297">
            <v>-3.1499999999999972E-2</v>
          </cell>
          <cell r="Y297">
            <v>-3.1499999999999972E-2</v>
          </cell>
          <cell r="Z297">
            <v>6.4319000000000015E-2</v>
          </cell>
          <cell r="AA297">
            <v>-0.14403709999999989</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-0.17685609999999999</v>
          </cell>
          <cell r="AP297">
            <v>0</v>
          </cell>
          <cell r="AQ297">
            <v>0</v>
          </cell>
          <cell r="AR297">
            <v>0</v>
          </cell>
          <cell r="AS297">
            <v>0</v>
          </cell>
          <cell r="AT297">
            <v>0</v>
          </cell>
          <cell r="AU297">
            <v>0</v>
          </cell>
          <cell r="AV297">
            <v>0</v>
          </cell>
          <cell r="AW297">
            <v>0</v>
          </cell>
          <cell r="AX297">
            <v>0</v>
          </cell>
          <cell r="AY297">
            <v>0</v>
          </cell>
          <cell r="BB297">
            <v>0</v>
          </cell>
          <cell r="BG297">
            <v>0</v>
          </cell>
          <cell r="BH297">
            <v>0</v>
          </cell>
          <cell r="BI297">
            <v>0</v>
          </cell>
          <cell r="BJ297">
            <v>0</v>
          </cell>
          <cell r="BK297">
            <v>0</v>
          </cell>
          <cell r="BL297">
            <v>0</v>
          </cell>
          <cell r="BM297">
            <v>0</v>
          </cell>
          <cell r="BN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E297">
            <v>0</v>
          </cell>
          <cell r="CF297">
            <v>0</v>
          </cell>
          <cell r="CG297">
            <v>0</v>
          </cell>
          <cell r="CH297">
            <v>0</v>
          </cell>
          <cell r="CI297">
            <v>0</v>
          </cell>
          <cell r="CJ297">
            <v>0</v>
          </cell>
        </row>
        <row r="298">
          <cell r="A298" t="str">
            <v>ER MSC 01170</v>
          </cell>
          <cell r="C298" t="str">
            <v>Recup. Diferencial en tasas Prog emergentes</v>
          </cell>
          <cell r="H298">
            <v>0</v>
          </cell>
          <cell r="I298">
            <v>0</v>
          </cell>
          <cell r="J298">
            <v>0</v>
          </cell>
          <cell r="K298">
            <v>0</v>
          </cell>
          <cell r="L298">
            <v>15.86718391</v>
          </cell>
          <cell r="M298">
            <v>20.827324990000001</v>
          </cell>
          <cell r="N298">
            <v>10.79333578</v>
          </cell>
          <cell r="O298">
            <v>0.40351527999999998</v>
          </cell>
          <cell r="P298">
            <v>0.36433915</v>
          </cell>
          <cell r="Q298">
            <v>0.34223686999999992</v>
          </cell>
          <cell r="R298">
            <v>0.19477006000000019</v>
          </cell>
          <cell r="S298">
            <v>0.46462333999999994</v>
          </cell>
          <cell r="T298">
            <v>0.23324445999999988</v>
          </cell>
          <cell r="U298">
            <v>0.14054341000000026</v>
          </cell>
          <cell r="V298">
            <v>0.24817623999999983</v>
          </cell>
          <cell r="W298">
            <v>0.10701422999999988</v>
          </cell>
          <cell r="X298">
            <v>6.6313720000000131E-2</v>
          </cell>
          <cell r="Y298">
            <v>7.3264379999999907E-2</v>
          </cell>
          <cell r="Z298">
            <v>5.3788250000000204E-2</v>
          </cell>
          <cell r="AA298">
            <v>2.6918293900000001</v>
          </cell>
          <cell r="AB298">
            <v>7.0404679999999997E-2</v>
          </cell>
          <cell r="AC298">
            <v>6.2018459999999997E-2</v>
          </cell>
          <cell r="AD298">
            <v>7.4862060000000008E-2</v>
          </cell>
          <cell r="AE298">
            <v>5.9253369999999972E-2</v>
          </cell>
          <cell r="AF298">
            <v>8.1418710000000005E-2</v>
          </cell>
          <cell r="AG298">
            <v>6.5656800000000015E-2</v>
          </cell>
          <cell r="AH298">
            <v>9.0483590000000058E-2</v>
          </cell>
          <cell r="AI298">
            <v>7.9167679999999963E-2</v>
          </cell>
          <cell r="AJ298">
            <v>0.10684260999999995</v>
          </cell>
          <cell r="AK298">
            <v>7.7751610000000082E-2</v>
          </cell>
          <cell r="AL298">
            <v>7.0241099999999945E-2</v>
          </cell>
          <cell r="AM298">
            <v>0.12069914000000004</v>
          </cell>
          <cell r="AN298">
            <v>0.95879981000000003</v>
          </cell>
          <cell r="AO298">
            <v>2.5708074707499997</v>
          </cell>
          <cell r="AP298">
            <v>0.11279119999999999</v>
          </cell>
          <cell r="AQ298">
            <v>7.9122220000000007E-2</v>
          </cell>
          <cell r="AR298">
            <v>0.10902859999999998</v>
          </cell>
          <cell r="AS298">
            <v>8.4390140000000002E-2</v>
          </cell>
          <cell r="AT298">
            <v>0.11164785000000005</v>
          </cell>
          <cell r="AU298">
            <v>8.6747399999999919E-2</v>
          </cell>
          <cell r="AV298">
            <v>0.11219951000000006</v>
          </cell>
          <cell r="AW298">
            <v>8.1386979999999998E-2</v>
          </cell>
          <cell r="AX298">
            <v>0.10303463000000002</v>
          </cell>
          <cell r="AY298">
            <v>7.5968399999999936E-2</v>
          </cell>
          <cell r="BB298">
            <v>0.95631692999999995</v>
          </cell>
          <cell r="BG298">
            <v>0</v>
          </cell>
          <cell r="BH298">
            <v>0</v>
          </cell>
          <cell r="BI298">
            <v>0</v>
          </cell>
          <cell r="BJ298">
            <v>0</v>
          </cell>
          <cell r="BK298">
            <v>0</v>
          </cell>
          <cell r="BL298">
            <v>0</v>
          </cell>
          <cell r="BM298">
            <v>0</v>
          </cell>
          <cell r="BN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row>
        <row r="299">
          <cell r="A299" t="str">
            <v>ER MSC 01200</v>
          </cell>
          <cell r="C299" t="str">
            <v>Programa Emprendedores</v>
          </cell>
          <cell r="F299">
            <v>0</v>
          </cell>
          <cell r="G299">
            <v>0</v>
          </cell>
          <cell r="H299">
            <v>-0.8</v>
          </cell>
          <cell r="I299">
            <v>0</v>
          </cell>
          <cell r="J299">
            <v>0</v>
          </cell>
          <cell r="K299">
            <v>-2.1461109999999999</v>
          </cell>
          <cell r="L299">
            <v>-3.7749760299999999</v>
          </cell>
          <cell r="M299">
            <v>-1.3877787807814457E-17</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BB299">
            <v>0</v>
          </cell>
          <cell r="BG299">
            <v>0</v>
          </cell>
          <cell r="BH299">
            <v>0</v>
          </cell>
          <cell r="BI299">
            <v>0</v>
          </cell>
          <cell r="BJ299">
            <v>0</v>
          </cell>
          <cell r="BK299">
            <v>0</v>
          </cell>
          <cell r="BL299">
            <v>0</v>
          </cell>
          <cell r="BM299">
            <v>0</v>
          </cell>
          <cell r="BN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row>
        <row r="300">
          <cell r="A300" t="str">
            <v>ER MSC 01300</v>
          </cell>
          <cell r="C300" t="str">
            <v>Fideicoiso PYMES</v>
          </cell>
          <cell r="H300">
            <v>0</v>
          </cell>
          <cell r="I300">
            <v>-0.71396535999999999</v>
          </cell>
          <cell r="J300">
            <v>-6.6547581300000003</v>
          </cell>
          <cell r="K300">
            <v>-5.9757060199999996</v>
          </cell>
          <cell r="L300">
            <v>-11.69101744</v>
          </cell>
          <cell r="M300">
            <v>-9.1188940600000006</v>
          </cell>
          <cell r="N300">
            <v>-8.1853601000000005</v>
          </cell>
          <cell r="O300">
            <v>-0.37925002000000002</v>
          </cell>
          <cell r="P300">
            <v>-1.0894214</v>
          </cell>
          <cell r="Q300">
            <v>-0.4237103900000001</v>
          </cell>
          <cell r="R300">
            <v>-0.6525349499999995</v>
          </cell>
          <cell r="S300">
            <v>-0.56007690000000077</v>
          </cell>
          <cell r="T300">
            <v>-0.94540055000000001</v>
          </cell>
          <cell r="U300">
            <v>-0.81607485999999962</v>
          </cell>
          <cell r="V300">
            <v>-0.66295298000000003</v>
          </cell>
          <cell r="W300">
            <v>-0.78295527000000043</v>
          </cell>
          <cell r="X300">
            <v>-0.98372646999999969</v>
          </cell>
          <cell r="Y300">
            <v>-0.81216691000000019</v>
          </cell>
          <cell r="Z300">
            <v>-1.0303407</v>
          </cell>
          <cell r="AA300">
            <v>-9.1386114000000003</v>
          </cell>
          <cell r="AB300">
            <v>0</v>
          </cell>
          <cell r="AC300">
            <v>-0.97651244999999998</v>
          </cell>
          <cell r="AD300">
            <v>-0.48215342999999988</v>
          </cell>
          <cell r="AE300">
            <v>-0.60781117000000018</v>
          </cell>
          <cell r="AF300">
            <v>-0.70823577999999987</v>
          </cell>
          <cell r="AG300">
            <v>-1.27793249</v>
          </cell>
          <cell r="AH300">
            <v>-1.5532520500000002</v>
          </cell>
          <cell r="AI300">
            <v>-1.0712973099999994</v>
          </cell>
          <cell r="AJ300">
            <v>-1.3800126699999993</v>
          </cell>
          <cell r="AK300">
            <v>-1.8497700200000011</v>
          </cell>
          <cell r="AL300">
            <v>-1.7069517100000002</v>
          </cell>
          <cell r="AM300">
            <v>-1.3382172899999993</v>
          </cell>
          <cell r="AN300">
            <v>-12.952146369999999</v>
          </cell>
          <cell r="AO300">
            <v>-8.340709202301241</v>
          </cell>
          <cell r="AP300">
            <v>-0.46289813000000002</v>
          </cell>
          <cell r="AQ300">
            <v>-0.77359772999999998</v>
          </cell>
          <cell r="AR300">
            <v>-0.4608361700000001</v>
          </cell>
          <cell r="AS300">
            <v>-0.99439757999999978</v>
          </cell>
          <cell r="AT300">
            <v>-0.98282163000000056</v>
          </cell>
          <cell r="AU300">
            <v>-0.87248852999999915</v>
          </cell>
          <cell r="AV300">
            <v>-0.89675594000000025</v>
          </cell>
          <cell r="AW300">
            <v>-0.83063625000000041</v>
          </cell>
          <cell r="AX300">
            <v>-0.8249203499999993</v>
          </cell>
          <cell r="AY300">
            <v>-1.4722487899999992</v>
          </cell>
          <cell r="BB300">
            <v>-8.5716010999999988</v>
          </cell>
          <cell r="BG300">
            <v>-1.1333</v>
          </cell>
          <cell r="BH300">
            <v>-1.1333</v>
          </cell>
          <cell r="BI300">
            <v>-1.1333</v>
          </cell>
          <cell r="BJ300">
            <v>-1.1333</v>
          </cell>
          <cell r="BK300">
            <v>-1.1333</v>
          </cell>
          <cell r="BL300">
            <v>-1.1333</v>
          </cell>
          <cell r="BM300">
            <v>-1.1333</v>
          </cell>
          <cell r="BN300">
            <v>-1.1333</v>
          </cell>
          <cell r="BP300">
            <v>-9.0663999999999998</v>
          </cell>
          <cell r="BQ300">
            <v>-1.1333</v>
          </cell>
          <cell r="BR300">
            <v>-1.1333</v>
          </cell>
          <cell r="BS300">
            <v>-1.1333</v>
          </cell>
          <cell r="BT300">
            <v>-1.1333</v>
          </cell>
          <cell r="BU300">
            <v>-1.1333</v>
          </cell>
          <cell r="BV300">
            <v>-1.1333</v>
          </cell>
          <cell r="BW300">
            <v>-1.1333</v>
          </cell>
          <cell r="BX300">
            <v>-1.1333</v>
          </cell>
          <cell r="BY300">
            <v>-1.1333</v>
          </cell>
          <cell r="BZ300">
            <v>-1.1333</v>
          </cell>
          <cell r="CA300">
            <v>-1.1333</v>
          </cell>
          <cell r="CB300">
            <v>-1.1333</v>
          </cell>
          <cell r="CC300">
            <v>-13.599600000000001</v>
          </cell>
          <cell r="CD300">
            <v>-10</v>
          </cell>
          <cell r="CE300">
            <v>-13.599600000000001</v>
          </cell>
          <cell r="CF300">
            <v>-14.279580000000001</v>
          </cell>
          <cell r="CG300">
            <v>-14.993559000000001</v>
          </cell>
          <cell r="CH300">
            <v>-15.743236950000002</v>
          </cell>
          <cell r="CI300">
            <v>-16.530398797500002</v>
          </cell>
          <cell r="CJ300">
            <v>-17.356918737375004</v>
          </cell>
        </row>
        <row r="301">
          <cell r="A301" t="str">
            <v>ER MSC 01000</v>
          </cell>
          <cell r="C301" t="str">
            <v>Margen por servicios de crédito</v>
          </cell>
          <cell r="D301">
            <v>0</v>
          </cell>
          <cell r="E301">
            <v>0</v>
          </cell>
          <cell r="F301">
            <v>0</v>
          </cell>
          <cell r="G301">
            <v>0</v>
          </cell>
          <cell r="H301">
            <v>-24.400000000000002</v>
          </cell>
          <cell r="I301">
            <v>-9.4263303600000015</v>
          </cell>
          <cell r="J301">
            <v>-16.881486130000006</v>
          </cell>
          <cell r="K301">
            <v>-26.338014820000009</v>
          </cell>
          <cell r="L301">
            <v>-12.979420159999995</v>
          </cell>
          <cell r="M301">
            <v>2.3613740299999986</v>
          </cell>
          <cell r="N301">
            <v>15.686079350000004</v>
          </cell>
          <cell r="O301">
            <v>3.98953347</v>
          </cell>
          <cell r="P301">
            <v>3.5126591399999993</v>
          </cell>
          <cell r="Q301">
            <v>3.3713640000000007</v>
          </cell>
          <cell r="R301">
            <v>2.8514953600000004</v>
          </cell>
          <cell r="S301">
            <v>1.7986565300000001</v>
          </cell>
          <cell r="T301">
            <v>0.78930654999999961</v>
          </cell>
          <cell r="U301">
            <v>0.45672179000000201</v>
          </cell>
          <cell r="V301">
            <v>1.4306356199999968</v>
          </cell>
          <cell r="W301">
            <v>-1.2740581799999946</v>
          </cell>
          <cell r="X301">
            <v>-1.6018222900000061</v>
          </cell>
          <cell r="Y301">
            <v>-1.0539777199999971</v>
          </cell>
          <cell r="Z301">
            <v>-3.7102015999999916</v>
          </cell>
          <cell r="AA301">
            <v>10.560312670000007</v>
          </cell>
          <cell r="AB301">
            <v>3.17037602</v>
          </cell>
          <cell r="AC301">
            <v>1.8985135999999998</v>
          </cell>
          <cell r="AD301">
            <v>2.138960130000001</v>
          </cell>
          <cell r="AE301">
            <v>1.9910517299999988</v>
          </cell>
          <cell r="AF301">
            <v>0.23216676000000092</v>
          </cell>
          <cell r="AG301">
            <v>0.24341465999999845</v>
          </cell>
          <cell r="AH301">
            <v>-0.86993381999999886</v>
          </cell>
          <cell r="AI301">
            <v>1.9557285499999995</v>
          </cell>
          <cell r="AJ301">
            <v>0.339557090000002</v>
          </cell>
          <cell r="AK301">
            <v>-2.7881804799999976</v>
          </cell>
          <cell r="AL301">
            <v>-2.1616261800000047</v>
          </cell>
          <cell r="AM301">
            <v>-0.99911338999999721</v>
          </cell>
          <cell r="AN301">
            <v>5.1509146700000006</v>
          </cell>
          <cell r="AO301">
            <v>16.622111963448752</v>
          </cell>
          <cell r="AP301">
            <v>2.9790240900000002</v>
          </cell>
          <cell r="AQ301">
            <v>1.7229908100000002</v>
          </cell>
          <cell r="AR301">
            <v>1.9735308199999986</v>
          </cell>
          <cell r="AS301">
            <v>2.5593219900000004</v>
          </cell>
          <cell r="AT301">
            <v>1.1502634799999996</v>
          </cell>
          <cell r="AU301">
            <v>2.9210044900000023</v>
          </cell>
          <cell r="AV301">
            <v>1.3624553099999983</v>
          </cell>
          <cell r="AW301">
            <v>1.587290960000002</v>
          </cell>
          <cell r="AX301">
            <v>1.0195996600000006</v>
          </cell>
          <cell r="AY301">
            <v>-0.20876564000000286</v>
          </cell>
          <cell r="AZ301">
            <v>0</v>
          </cell>
          <cell r="BA301">
            <v>0</v>
          </cell>
          <cell r="BB301">
            <v>17.066715970000001</v>
          </cell>
          <cell r="BC301">
            <v>0</v>
          </cell>
          <cell r="BD301">
            <v>0</v>
          </cell>
          <cell r="BE301">
            <v>0</v>
          </cell>
          <cell r="BF301">
            <v>0</v>
          </cell>
          <cell r="BG301">
            <v>0.36680000000000001</v>
          </cell>
          <cell r="BH301">
            <v>0.36680000000000001</v>
          </cell>
          <cell r="BI301">
            <v>0.36680000000000001</v>
          </cell>
          <cell r="BJ301">
            <v>0.36680000000000001</v>
          </cell>
          <cell r="BK301">
            <v>0.36680000000000001</v>
          </cell>
          <cell r="BL301">
            <v>0.36680000000000001</v>
          </cell>
          <cell r="BM301">
            <v>0.36680000000000001</v>
          </cell>
          <cell r="BN301">
            <v>0.36680000000000001</v>
          </cell>
          <cell r="BO301">
            <v>0</v>
          </cell>
          <cell r="BP301">
            <v>2.9344000000000001</v>
          </cell>
          <cell r="BQ301">
            <v>0.36680000000000001</v>
          </cell>
          <cell r="BR301">
            <v>0.36680000000000001</v>
          </cell>
          <cell r="BS301">
            <v>0.36680000000000001</v>
          </cell>
          <cell r="BT301">
            <v>0.36680000000000001</v>
          </cell>
          <cell r="BU301">
            <v>0.36680000000000001</v>
          </cell>
          <cell r="BV301">
            <v>0.36680000000000001</v>
          </cell>
          <cell r="BW301">
            <v>0.36680000000000001</v>
          </cell>
          <cell r="BX301">
            <v>0.36680000000000001</v>
          </cell>
          <cell r="BY301">
            <v>0.36680000000000001</v>
          </cell>
          <cell r="BZ301">
            <v>0.36680000000000001</v>
          </cell>
          <cell r="CA301">
            <v>0.36680000000000001</v>
          </cell>
          <cell r="CB301">
            <v>0.36680000000000001</v>
          </cell>
          <cell r="CC301">
            <v>4.4016000000000002</v>
          </cell>
          <cell r="CD301">
            <v>-12</v>
          </cell>
          <cell r="CE301">
            <v>4.4016000000000002</v>
          </cell>
          <cell r="CF301">
            <v>4.6216800000000031</v>
          </cell>
          <cell r="CG301">
            <v>4.8527640000000076</v>
          </cell>
          <cell r="CH301">
            <v>5.0954022000000077</v>
          </cell>
          <cell r="CI301">
            <v>5.350172310000012</v>
          </cell>
          <cell r="CJ301">
            <v>5.6176809255000073</v>
          </cell>
        </row>
        <row r="302">
          <cell r="A302" t="str">
            <v>ER MSE 01000</v>
          </cell>
          <cell r="C302" t="str">
            <v>Margen por servicios</v>
          </cell>
          <cell r="D302">
            <v>578.70000000000005</v>
          </cell>
          <cell r="E302">
            <v>14.2</v>
          </cell>
          <cell r="F302">
            <v>-1.1237613299999998</v>
          </cell>
          <cell r="G302">
            <v>-16.399999999999999</v>
          </cell>
          <cell r="H302">
            <v>-21.700000000000003</v>
          </cell>
          <cell r="I302">
            <v>-8.5857414600000013</v>
          </cell>
          <cell r="J302">
            <v>-17.655298830000007</v>
          </cell>
          <cell r="K302">
            <v>-27.497388220000008</v>
          </cell>
          <cell r="L302">
            <v>-13.415760079999995</v>
          </cell>
          <cell r="M302">
            <v>-2.2150802700000014</v>
          </cell>
          <cell r="N302">
            <v>0.69862359000000396</v>
          </cell>
          <cell r="O302">
            <v>3.9913545699999999</v>
          </cell>
          <cell r="P302">
            <v>3.5111820399999996</v>
          </cell>
          <cell r="Q302">
            <v>3.1232869000000005</v>
          </cell>
          <cell r="R302">
            <v>2.6518487600000005</v>
          </cell>
          <cell r="S302">
            <v>1.6448438300000001</v>
          </cell>
          <cell r="T302">
            <v>0.20946124999999938</v>
          </cell>
          <cell r="U302">
            <v>0.24250189000000205</v>
          </cell>
          <cell r="V302">
            <v>1.2301773199999968</v>
          </cell>
          <cell r="W302">
            <v>-0.97302957999999451</v>
          </cell>
          <cell r="X302">
            <v>-1.783565590000006</v>
          </cell>
          <cell r="Y302">
            <v>-0.4178255199999974</v>
          </cell>
          <cell r="Z302">
            <v>-6.3007392999999929</v>
          </cell>
          <cell r="AA302">
            <v>7.1294965700000059</v>
          </cell>
          <cell r="AB302">
            <v>3.1696350199999999</v>
          </cell>
          <cell r="AC302">
            <v>2.8593728999999999</v>
          </cell>
          <cell r="AD302">
            <v>4.0785753300000005</v>
          </cell>
          <cell r="AE302">
            <v>1.8083194299999992</v>
          </cell>
          <cell r="AF302">
            <v>-0.73085013999999882</v>
          </cell>
          <cell r="AG302">
            <v>-0.66146914000000256</v>
          </cell>
          <cell r="AH302">
            <v>-1.0477230199999976</v>
          </cell>
          <cell r="AI302">
            <v>1.7498746499999984</v>
          </cell>
          <cell r="AJ302">
            <v>0.24773459000000264</v>
          </cell>
          <cell r="AK302">
            <v>-4.069605479999999</v>
          </cell>
          <cell r="AL302">
            <v>-2.1194643800000041</v>
          </cell>
          <cell r="AM302">
            <v>-3.9876668899999972</v>
          </cell>
          <cell r="AN302">
            <v>1.2967328700000005</v>
          </cell>
          <cell r="AO302">
            <v>15.602111963448753</v>
          </cell>
          <cell r="AP302">
            <v>2.9720240900000001</v>
          </cell>
          <cell r="AQ302">
            <v>2.1194756200000002</v>
          </cell>
          <cell r="AR302">
            <v>2.4370578199999984</v>
          </cell>
          <cell r="AS302">
            <v>2.6367700900000006</v>
          </cell>
          <cell r="AT302">
            <v>1.3426399799999995</v>
          </cell>
          <cell r="AU302">
            <v>-0.7767717999999979</v>
          </cell>
          <cell r="AV302">
            <v>-2.6661084800000006</v>
          </cell>
          <cell r="AW302">
            <v>-0.63196628999999849</v>
          </cell>
          <cell r="AX302">
            <v>0.43340133999999464</v>
          </cell>
          <cell r="AY302">
            <v>-0.62815274999999959</v>
          </cell>
          <cell r="AZ302">
            <v>0</v>
          </cell>
          <cell r="BA302">
            <v>0</v>
          </cell>
          <cell r="BB302">
            <v>7.2383696199999985</v>
          </cell>
          <cell r="BC302">
            <v>0</v>
          </cell>
          <cell r="BD302">
            <v>0</v>
          </cell>
          <cell r="BE302">
            <v>0</v>
          </cell>
          <cell r="BF302">
            <v>0</v>
          </cell>
          <cell r="BG302">
            <v>-0.10870000000000002</v>
          </cell>
          <cell r="BH302">
            <v>-0.10870000000000002</v>
          </cell>
          <cell r="BI302">
            <v>-0.10870000000000002</v>
          </cell>
          <cell r="BJ302">
            <v>-0.10870000000000002</v>
          </cell>
          <cell r="BK302">
            <v>-0.10870000000000002</v>
          </cell>
          <cell r="BL302">
            <v>-0.10870000000000002</v>
          </cell>
          <cell r="BM302">
            <v>-0.10870000000000002</v>
          </cell>
          <cell r="BN302">
            <v>-0.10870000000000002</v>
          </cell>
          <cell r="BO302">
            <v>0</v>
          </cell>
          <cell r="BP302">
            <v>-0.86960000000000015</v>
          </cell>
          <cell r="BQ302">
            <v>-0.10870000000000002</v>
          </cell>
          <cell r="BR302">
            <v>-0.10870000000000002</v>
          </cell>
          <cell r="BS302">
            <v>-0.10870000000000002</v>
          </cell>
          <cell r="BT302">
            <v>-0.10870000000000002</v>
          </cell>
          <cell r="BU302">
            <v>-0.10870000000000002</v>
          </cell>
          <cell r="BV302">
            <v>-0.10870000000000002</v>
          </cell>
          <cell r="BW302">
            <v>-0.10870000000000002</v>
          </cell>
          <cell r="BX302">
            <v>-0.10870000000000002</v>
          </cell>
          <cell r="BY302">
            <v>-0.10870000000000002</v>
          </cell>
          <cell r="BZ302">
            <v>-0.10870000000000002</v>
          </cell>
          <cell r="CA302">
            <v>-0.10870000000000002</v>
          </cell>
          <cell r="CB302">
            <v>-0.10870000000000002</v>
          </cell>
          <cell r="CC302">
            <v>-1.3044000000000011</v>
          </cell>
          <cell r="CD302">
            <v>-13.620000000000001</v>
          </cell>
          <cell r="CE302">
            <v>-1.3044000000000011</v>
          </cell>
          <cell r="CF302">
            <v>-1.3381199999999964</v>
          </cell>
          <cell r="CG302">
            <v>-1.3724234999999929</v>
          </cell>
          <cell r="CH302">
            <v>-1.4073010874999925</v>
          </cell>
          <cell r="CI302">
            <v>-1.4427415288124887</v>
          </cell>
          <cell r="CJ302">
            <v>-1.4787316307334306</v>
          </cell>
        </row>
        <row r="303">
          <cell r="A303" t="str">
            <v>ER NAF 01000</v>
          </cell>
          <cell r="C303" t="str">
            <v>Ingreso venta NAFTRAC</v>
          </cell>
          <cell r="K303">
            <v>0</v>
          </cell>
          <cell r="L303">
            <v>0</v>
          </cell>
          <cell r="M303">
            <v>950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BB303">
            <v>0</v>
          </cell>
          <cell r="BG303">
            <v>0</v>
          </cell>
          <cell r="BH303">
            <v>0</v>
          </cell>
          <cell r="BI303">
            <v>0</v>
          </cell>
          <cell r="BJ303">
            <v>0</v>
          </cell>
          <cell r="BK303">
            <v>0</v>
          </cell>
          <cell r="BL303">
            <v>0</v>
          </cell>
          <cell r="BM303">
            <v>0</v>
          </cell>
          <cell r="BN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row>
        <row r="304">
          <cell r="A304" t="str">
            <v>ER BPD 01000</v>
          </cell>
          <cell r="C304" t="str">
            <v>Beneficios y productos diversos</v>
          </cell>
          <cell r="D304">
            <v>-83.799999999999955</v>
          </cell>
          <cell r="E304">
            <v>234.35999999999999</v>
          </cell>
          <cell r="F304">
            <v>306.82006478000005</v>
          </cell>
          <cell r="G304">
            <v>83.924999999999983</v>
          </cell>
          <cell r="H304">
            <v>169.10000000000002</v>
          </cell>
          <cell r="I304">
            <v>372.41851035000008</v>
          </cell>
          <cell r="J304">
            <v>168.44456802999986</v>
          </cell>
          <cell r="K304">
            <v>537.14419378000002</v>
          </cell>
          <cell r="L304">
            <v>302.94947241999984</v>
          </cell>
          <cell r="M304">
            <v>1069.71183905</v>
          </cell>
          <cell r="N304">
            <v>112.57202237000013</v>
          </cell>
          <cell r="O304">
            <v>7.5382671700000481</v>
          </cell>
          <cell r="P304">
            <v>49.035148579999905</v>
          </cell>
          <cell r="Q304">
            <v>5.9606756799999161</v>
          </cell>
          <cell r="R304">
            <v>20.52729594000018</v>
          </cell>
          <cell r="S304">
            <v>9.7605893300000304</v>
          </cell>
          <cell r="T304">
            <v>7.8667845399997107</v>
          </cell>
          <cell r="U304">
            <v>3.3267573200002212</v>
          </cell>
          <cell r="V304">
            <v>22.393926809999833</v>
          </cell>
          <cell r="W304">
            <v>3.3794552100001796</v>
          </cell>
          <cell r="X304">
            <v>4.6205621700001718</v>
          </cell>
          <cell r="Y304">
            <v>3.1629139999995193</v>
          </cell>
          <cell r="Z304">
            <v>20.858845080000105</v>
          </cell>
          <cell r="AA304">
            <v>158.43122182999983</v>
          </cell>
          <cell r="AB304">
            <v>11.579816619999976</v>
          </cell>
          <cell r="AC304">
            <v>12.641882660000032</v>
          </cell>
          <cell r="AD304">
            <v>32.74359027000002</v>
          </cell>
          <cell r="AE304">
            <v>9.8214267100000789</v>
          </cell>
          <cell r="AF304">
            <v>13.834931539999859</v>
          </cell>
          <cell r="AG304">
            <v>6.8580894599999578</v>
          </cell>
          <cell r="AH304">
            <v>27.461766460000007</v>
          </cell>
          <cell r="AI304">
            <v>60.844233590000101</v>
          </cell>
          <cell r="AJ304">
            <v>3.3004326599999385</v>
          </cell>
          <cell r="AK304">
            <v>12.355385789999939</v>
          </cell>
          <cell r="AL304">
            <v>3.8087527800001797</v>
          </cell>
          <cell r="AM304">
            <v>18.001130730000042</v>
          </cell>
          <cell r="AN304">
            <v>213.25143927000013</v>
          </cell>
          <cell r="AO304">
            <v>90.976689952430078</v>
          </cell>
          <cell r="AP304">
            <v>7.7625736999999901</v>
          </cell>
          <cell r="AQ304">
            <v>7.2049011499999898</v>
          </cell>
          <cell r="AR304">
            <v>12.344957819999998</v>
          </cell>
          <cell r="AS304">
            <v>8.0825093000000052</v>
          </cell>
          <cell r="AT304">
            <v>2.9176762500000502</v>
          </cell>
          <cell r="AU304">
            <v>2.7744624699998202</v>
          </cell>
          <cell r="AV304">
            <v>2.1625634600001473</v>
          </cell>
          <cell r="AW304">
            <v>51.16384134999992</v>
          </cell>
          <cell r="AX304">
            <v>23.264505710000087</v>
          </cell>
          <cell r="AY304">
            <v>22.161564939999963</v>
          </cell>
          <cell r="AZ304">
            <v>0</v>
          </cell>
          <cell r="BA304">
            <v>0</v>
          </cell>
          <cell r="BB304">
            <v>139.83955614999996</v>
          </cell>
          <cell r="BC304">
            <v>0</v>
          </cell>
          <cell r="BD304">
            <v>0</v>
          </cell>
          <cell r="BE304">
            <v>0</v>
          </cell>
          <cell r="BF304">
            <v>0</v>
          </cell>
          <cell r="BG304">
            <v>4.2604100000000003</v>
          </cell>
          <cell r="BH304">
            <v>17.13183857142857</v>
          </cell>
          <cell r="BI304">
            <v>17.13183857142857</v>
          </cell>
          <cell r="BJ304">
            <v>17.13183857142857</v>
          </cell>
          <cell r="BK304">
            <v>17.13183857142857</v>
          </cell>
          <cell r="BL304">
            <v>17.13183857142857</v>
          </cell>
          <cell r="BM304">
            <v>17.13183857142857</v>
          </cell>
          <cell r="BN304">
            <v>17.13183857142857</v>
          </cell>
          <cell r="BO304">
            <v>-17</v>
          </cell>
          <cell r="BP304">
            <v>107.18327999999997</v>
          </cell>
          <cell r="BQ304">
            <v>4.2604100000000003</v>
          </cell>
          <cell r="BR304">
            <v>4.2604100000000003</v>
          </cell>
          <cell r="BS304">
            <v>4.2604100000000003</v>
          </cell>
          <cell r="BT304">
            <v>4.2604100000000003</v>
          </cell>
          <cell r="BU304">
            <v>4.2604100000000003</v>
          </cell>
          <cell r="BV304">
            <v>17.13183857142857</v>
          </cell>
          <cell r="BW304">
            <v>17.13183857142857</v>
          </cell>
          <cell r="BX304">
            <v>17.13183857142857</v>
          </cell>
          <cell r="BY304">
            <v>17.13183857142857</v>
          </cell>
          <cell r="BZ304">
            <v>17.13183857142857</v>
          </cell>
          <cell r="CA304">
            <v>17.13183857142857</v>
          </cell>
          <cell r="CB304">
            <v>17.13183857142857</v>
          </cell>
          <cell r="CC304">
            <v>141.22492</v>
          </cell>
          <cell r="CD304">
            <v>27.716808263999983</v>
          </cell>
          <cell r="CE304">
            <v>141.22492</v>
          </cell>
          <cell r="CF304">
            <v>148.01722619999998</v>
          </cell>
          <cell r="CG304">
            <v>155.139734817</v>
          </cell>
          <cell r="CH304">
            <v>162.60862652059498</v>
          </cell>
          <cell r="CI304">
            <v>170.44087948306583</v>
          </cell>
          <cell r="CJ304">
            <v>178.65430885093565</v>
          </cell>
        </row>
        <row r="305">
          <cell r="A305" t="str">
            <v>ER OIN 01100</v>
          </cell>
          <cell r="C305" t="str">
            <v>Portafolios de Inv.Tesorería MN (c/v)</v>
          </cell>
          <cell r="F305">
            <v>0</v>
          </cell>
          <cell r="G305">
            <v>0</v>
          </cell>
          <cell r="H305">
            <v>3.2218046900000008</v>
          </cell>
          <cell r="I305">
            <v>3.3820232686879503</v>
          </cell>
          <cell r="J305">
            <v>0.43697487945454949</v>
          </cell>
          <cell r="K305">
            <v>2.0735832500000004</v>
          </cell>
          <cell r="L305">
            <v>-1.8254449700000104</v>
          </cell>
          <cell r="M305">
            <v>-4.3411760900000385</v>
          </cell>
          <cell r="N305">
            <v>17.169693349999708</v>
          </cell>
          <cell r="O305">
            <v>0.15766890999997388</v>
          </cell>
          <cell r="P305">
            <v>1.9536074799999872</v>
          </cell>
          <cell r="Q305">
            <v>-0.88609962000002673</v>
          </cell>
          <cell r="R305">
            <v>-0.83778862000002019</v>
          </cell>
          <cell r="S305">
            <v>2.9931613599999713</v>
          </cell>
          <cell r="T305">
            <v>0.59661207999996535</v>
          </cell>
          <cell r="U305">
            <v>0.22146899999994979</v>
          </cell>
          <cell r="V305">
            <v>3.587726549999986</v>
          </cell>
          <cell r="W305">
            <v>-0.24848871000001563</v>
          </cell>
          <cell r="X305">
            <v>-3.8446727500000377</v>
          </cell>
          <cell r="Y305">
            <v>-1.2054436700000057</v>
          </cell>
          <cell r="Z305">
            <v>-0.7363334900000732</v>
          </cell>
          <cell r="AA305">
            <v>1.7514185199996546</v>
          </cell>
          <cell r="AB305">
            <v>1.9934697399999699</v>
          </cell>
          <cell r="AC305">
            <v>1.2623248200000174</v>
          </cell>
          <cell r="AD305">
            <v>1.0377943700000023</v>
          </cell>
          <cell r="AE305">
            <v>-5.2297570200000143</v>
          </cell>
          <cell r="AF305">
            <v>0.30952939999996087</v>
          </cell>
          <cell r="AG305">
            <v>2.5923007399999958</v>
          </cell>
          <cell r="AH305">
            <v>3.854687950000002</v>
          </cell>
          <cell r="AI305">
            <v>-1.074198839999966</v>
          </cell>
          <cell r="AJ305">
            <v>0.11456932000002429</v>
          </cell>
          <cell r="AK305">
            <v>-0.68034292999994106</v>
          </cell>
          <cell r="AL305">
            <v>-1.0719929399999437</v>
          </cell>
          <cell r="AM305">
            <v>0.39035770999998004</v>
          </cell>
          <cell r="AN305">
            <v>3.4987423200000873</v>
          </cell>
          <cell r="AO305">
            <v>0</v>
          </cell>
          <cell r="AP305">
            <v>5.9901088100000317</v>
          </cell>
          <cell r="AQ305">
            <v>4.1053622199999511</v>
          </cell>
          <cell r="AR305">
            <v>5.7301168199999095</v>
          </cell>
          <cell r="AS305">
            <v>5.2110511399999737</v>
          </cell>
          <cell r="AT305">
            <v>-8.1670217600000825</v>
          </cell>
          <cell r="AU305">
            <v>-1.4419380900000875</v>
          </cell>
          <cell r="AV305">
            <v>-1.5785329199999942</v>
          </cell>
          <cell r="AW305">
            <v>-0.40038696000011492</v>
          </cell>
          <cell r="AX305">
            <v>-4.2418930000117969E-2</v>
          </cell>
          <cell r="AY305">
            <v>1.1419946899998377</v>
          </cell>
          <cell r="BB305">
            <v>10.548335019999307</v>
          </cell>
          <cell r="BG305">
            <v>0</v>
          </cell>
          <cell r="BH305">
            <v>0</v>
          </cell>
          <cell r="BI305">
            <v>0</v>
          </cell>
          <cell r="BJ305">
            <v>0</v>
          </cell>
          <cell r="BK305">
            <v>0</v>
          </cell>
          <cell r="BL305">
            <v>0</v>
          </cell>
          <cell r="BM305">
            <v>0</v>
          </cell>
          <cell r="BN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E305">
            <v>0</v>
          </cell>
          <cell r="CF305">
            <v>0</v>
          </cell>
          <cell r="CG305">
            <v>0</v>
          </cell>
          <cell r="CH305">
            <v>0</v>
          </cell>
          <cell r="CI305">
            <v>0</v>
          </cell>
          <cell r="CJ305">
            <v>0</v>
          </cell>
        </row>
        <row r="306">
          <cell r="A306" t="str">
            <v>ER OIN 01200</v>
          </cell>
          <cell r="C306" t="str">
            <v>Portafolios de Inv.Tesorería MN (val.)</v>
          </cell>
          <cell r="F306">
            <v>0</v>
          </cell>
          <cell r="G306">
            <v>0</v>
          </cell>
          <cell r="H306">
            <v>-1.0670892599999999</v>
          </cell>
          <cell r="I306">
            <v>-0.6973257197276983</v>
          </cell>
          <cell r="J306">
            <v>0.49857895999999929</v>
          </cell>
          <cell r="K306">
            <v>3.7487200399999998</v>
          </cell>
          <cell r="L306">
            <v>7.8040756600000014</v>
          </cell>
          <cell r="M306">
            <v>-0.35102938999999966</v>
          </cell>
          <cell r="N306">
            <v>6.1327580200000007</v>
          </cell>
          <cell r="O306">
            <v>1E-8</v>
          </cell>
          <cell r="P306">
            <v>2.3799999999999997E-6</v>
          </cell>
          <cell r="Q306">
            <v>1.2707630000000001E-2</v>
          </cell>
          <cell r="R306">
            <v>1.0431240000000001E-2</v>
          </cell>
          <cell r="S306">
            <v>0</v>
          </cell>
          <cell r="T306">
            <v>2.26772E-3</v>
          </cell>
          <cell r="U306">
            <v>2.1620699999999999E-3</v>
          </cell>
          <cell r="V306">
            <v>0</v>
          </cell>
          <cell r="W306">
            <v>0</v>
          </cell>
          <cell r="X306">
            <v>2.2268699999999999</v>
          </cell>
          <cell r="Y306">
            <v>0.94830999999999999</v>
          </cell>
          <cell r="Z306">
            <v>0</v>
          </cell>
          <cell r="AA306">
            <v>3.2027510499999998</v>
          </cell>
          <cell r="AB306">
            <v>0</v>
          </cell>
          <cell r="AC306">
            <v>0</v>
          </cell>
          <cell r="AD306">
            <v>-2.9999999999999997E-8</v>
          </cell>
          <cell r="AE306">
            <v>5.7728329700000005</v>
          </cell>
          <cell r="AF306">
            <v>2.7491000000000006E-4</v>
          </cell>
          <cell r="AG306">
            <v>2.4999999999999999E-7</v>
          </cell>
          <cell r="AH306">
            <v>0</v>
          </cell>
          <cell r="AI306">
            <v>0</v>
          </cell>
          <cell r="AJ306">
            <v>0.35710700000000001</v>
          </cell>
          <cell r="AK306">
            <v>2.4250559899999997</v>
          </cell>
          <cell r="AL306">
            <v>0</v>
          </cell>
          <cell r="AM306">
            <v>0.27540259000000006</v>
          </cell>
          <cell r="AN306">
            <v>8.8306736800000021</v>
          </cell>
          <cell r="AO306">
            <v>0</v>
          </cell>
          <cell r="AP306">
            <v>-3.4550000000000002E-3</v>
          </cell>
          <cell r="AQ306">
            <v>-0.41569624999999999</v>
          </cell>
          <cell r="AR306">
            <v>0</v>
          </cell>
          <cell r="AS306">
            <v>0</v>
          </cell>
          <cell r="AT306">
            <v>2.6572903999999995</v>
          </cell>
          <cell r="AU306">
            <v>0</v>
          </cell>
          <cell r="AV306">
            <v>-2.5999999998137364E-7</v>
          </cell>
          <cell r="AW306">
            <v>2.5280999999999996E-4</v>
          </cell>
          <cell r="AX306">
            <v>-3.0382140000000002E-2</v>
          </cell>
          <cell r="AY306">
            <v>0</v>
          </cell>
          <cell r="BB306">
            <v>2.2080095599999994</v>
          </cell>
          <cell r="BG306">
            <v>0</v>
          </cell>
          <cell r="BH306">
            <v>0</v>
          </cell>
          <cell r="BI306">
            <v>0</v>
          </cell>
          <cell r="BJ306">
            <v>0</v>
          </cell>
          <cell r="BK306">
            <v>0</v>
          </cell>
          <cell r="BL306">
            <v>0</v>
          </cell>
          <cell r="BM306">
            <v>0</v>
          </cell>
          <cell r="BN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E306">
            <v>0</v>
          </cell>
          <cell r="CF306">
            <v>0</v>
          </cell>
          <cell r="CG306">
            <v>0</v>
          </cell>
          <cell r="CH306">
            <v>0</v>
          </cell>
          <cell r="CI306">
            <v>0</v>
          </cell>
          <cell r="CJ306">
            <v>0</v>
          </cell>
        </row>
        <row r="307">
          <cell r="A307" t="str">
            <v>ER OIN 01150</v>
          </cell>
          <cell r="C307" t="str">
            <v>Portafolios de Inv.Tesorería corporativo MN (c/v)</v>
          </cell>
          <cell r="F307">
            <v>0</v>
          </cell>
          <cell r="G307">
            <v>0</v>
          </cell>
          <cell r="H307">
            <v>0</v>
          </cell>
          <cell r="I307">
            <v>0</v>
          </cell>
          <cell r="J307">
            <v>-2.0315892000003256E-2</v>
          </cell>
          <cell r="K307">
            <v>3.693331340000003</v>
          </cell>
          <cell r="L307">
            <v>-2.5376146273808415</v>
          </cell>
          <cell r="M307">
            <v>3.5197402400000022</v>
          </cell>
          <cell r="N307">
            <v>33.749599000000096</v>
          </cell>
          <cell r="O307">
            <v>-7.1835949499999909</v>
          </cell>
          <cell r="P307">
            <v>0.20874170999999334</v>
          </cell>
          <cell r="Q307">
            <v>0.82983490999995546</v>
          </cell>
          <cell r="R307">
            <v>-0.44237008000000222</v>
          </cell>
          <cell r="S307">
            <v>0.54709338999998192</v>
          </cell>
          <cell r="T307">
            <v>-0.49865215999999346</v>
          </cell>
          <cell r="U307">
            <v>-0.36141960999999945</v>
          </cell>
          <cell r="V307">
            <v>1.0814211400000271</v>
          </cell>
          <cell r="W307">
            <v>-3.0514589599999939</v>
          </cell>
          <cell r="X307">
            <v>2.5802088499999978</v>
          </cell>
          <cell r="Y307">
            <v>-2.0168598700000007</v>
          </cell>
          <cell r="Z307">
            <v>-9.91032727999999</v>
          </cell>
          <cell r="AA307">
            <v>-18.217382910000016</v>
          </cell>
          <cell r="AB307">
            <v>4.8144289999999703</v>
          </cell>
          <cell r="AC307">
            <v>-6.1353163599999743</v>
          </cell>
          <cell r="AD307">
            <v>-3.9394247899999382</v>
          </cell>
          <cell r="AE307">
            <v>-0.21525186000001253</v>
          </cell>
          <cell r="AF307">
            <v>2.5862297199999538</v>
          </cell>
          <cell r="AG307">
            <v>0.64427848000000609</v>
          </cell>
          <cell r="AH307">
            <v>-0.75545385999998127</v>
          </cell>
          <cell r="AI307">
            <v>-5.8169469999995727E-2</v>
          </cell>
          <cell r="AJ307">
            <v>0.60313103000004009</v>
          </cell>
          <cell r="AK307">
            <v>-1.014684299999999</v>
          </cell>
          <cell r="AL307">
            <v>-2.5581137099999833</v>
          </cell>
          <cell r="AM307">
            <v>-3.8997220600000002</v>
          </cell>
          <cell r="AN307">
            <v>-9.9280681799999151</v>
          </cell>
          <cell r="AO307">
            <v>0</v>
          </cell>
          <cell r="AP307">
            <v>4.0028947399999595</v>
          </cell>
          <cell r="AQ307">
            <v>0.80238481999999201</v>
          </cell>
          <cell r="AR307">
            <v>0.56131179999998448</v>
          </cell>
          <cell r="AS307">
            <v>2.0801581900000019</v>
          </cell>
          <cell r="AT307">
            <v>0.66349669999998884</v>
          </cell>
          <cell r="AU307">
            <v>-2.3721784900000102</v>
          </cell>
          <cell r="AV307">
            <v>0.55218320000004495</v>
          </cell>
          <cell r="AW307">
            <v>-0.48987254999996177</v>
          </cell>
          <cell r="AX307">
            <v>-0.87672348000000977</v>
          </cell>
          <cell r="AY307">
            <v>-5.5000828799999546</v>
          </cell>
          <cell r="BB307">
            <v>-0.57642794999996472</v>
          </cell>
          <cell r="BG307">
            <v>0</v>
          </cell>
          <cell r="BH307">
            <v>0</v>
          </cell>
          <cell r="BI307">
            <v>0</v>
          </cell>
          <cell r="BJ307">
            <v>0</v>
          </cell>
          <cell r="BK307">
            <v>0</v>
          </cell>
          <cell r="BL307">
            <v>0</v>
          </cell>
          <cell r="BM307">
            <v>0</v>
          </cell>
          <cell r="BN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E307">
            <v>0</v>
          </cell>
          <cell r="CF307">
            <v>0</v>
          </cell>
          <cell r="CG307">
            <v>0</v>
          </cell>
          <cell r="CH307">
            <v>0</v>
          </cell>
          <cell r="CI307">
            <v>0</v>
          </cell>
          <cell r="CJ307">
            <v>0</v>
          </cell>
        </row>
        <row r="308">
          <cell r="A308" t="str">
            <v>ER OIN 01152</v>
          </cell>
          <cell r="C308" t="str">
            <v>Efecto de tasas CV y Val. Swap de la CAF</v>
          </cell>
          <cell r="AI308">
            <v>-18.808617128313902</v>
          </cell>
          <cell r="AJ308">
            <v>-52.236196255231086</v>
          </cell>
          <cell r="AK308">
            <v>-30.429527532528098</v>
          </cell>
          <cell r="AL308">
            <v>28.119598488872999</v>
          </cell>
          <cell r="AM308">
            <v>-14.409863238099998</v>
          </cell>
          <cell r="AN308">
            <v>-87.764605665300095</v>
          </cell>
          <cell r="AO308">
            <v>0</v>
          </cell>
          <cell r="AP308">
            <v>51.67328709180029</v>
          </cell>
          <cell r="AQ308">
            <v>30.747247281599801</v>
          </cell>
          <cell r="AR308">
            <v>-63.379887778600121</v>
          </cell>
          <cell r="AS308">
            <v>43.087422545200901</v>
          </cell>
          <cell r="AT308">
            <v>-38.128741370600011</v>
          </cell>
          <cell r="AU308">
            <v>39.489717374399724</v>
          </cell>
          <cell r="AV308">
            <v>-7.0479999999999983</v>
          </cell>
          <cell r="AW308">
            <v>0</v>
          </cell>
          <cell r="AX308">
            <v>0</v>
          </cell>
          <cell r="AY308">
            <v>0</v>
          </cell>
          <cell r="BB308">
            <v>56.441045143800579</v>
          </cell>
          <cell r="BG308">
            <v>0</v>
          </cell>
          <cell r="BH308">
            <v>0</v>
          </cell>
          <cell r="BI308">
            <v>0</v>
          </cell>
          <cell r="BJ308">
            <v>0</v>
          </cell>
          <cell r="BK308">
            <v>0</v>
          </cell>
          <cell r="BL308">
            <v>0</v>
          </cell>
          <cell r="BM308">
            <v>0</v>
          </cell>
          <cell r="BN308">
            <v>0</v>
          </cell>
          <cell r="BQ308">
            <v>0</v>
          </cell>
          <cell r="BR308">
            <v>0</v>
          </cell>
          <cell r="BS308">
            <v>0</v>
          </cell>
          <cell r="BT308">
            <v>0</v>
          </cell>
          <cell r="BU308">
            <v>0</v>
          </cell>
          <cell r="BV308">
            <v>0</v>
          </cell>
          <cell r="BW308">
            <v>0</v>
          </cell>
          <cell r="BX308">
            <v>0</v>
          </cell>
          <cell r="BY308">
            <v>0</v>
          </cell>
          <cell r="BZ308">
            <v>0</v>
          </cell>
          <cell r="CA308">
            <v>0</v>
          </cell>
          <cell r="CB308">
            <v>0</v>
          </cell>
          <cell r="CE308">
            <v>0</v>
          </cell>
          <cell r="CF308">
            <v>0</v>
          </cell>
          <cell r="CG308">
            <v>0</v>
          </cell>
          <cell r="CH308">
            <v>0</v>
          </cell>
          <cell r="CI308">
            <v>0</v>
          </cell>
          <cell r="CJ308">
            <v>0</v>
          </cell>
        </row>
        <row r="309">
          <cell r="A309" t="str">
            <v>ER OIN 01154</v>
          </cell>
          <cell r="C309" t="str">
            <v>Efecto Cambiario por activos fondeados con el CCS</v>
          </cell>
          <cell r="AI309">
            <v>-17.529199999999999</v>
          </cell>
          <cell r="AJ309">
            <v>58.915199999999999</v>
          </cell>
          <cell r="AK309">
            <v>-33.683199999999999</v>
          </cell>
          <cell r="AL309">
            <v>24.973600000000001</v>
          </cell>
          <cell r="AM309">
            <v>-5.9279999999999999</v>
          </cell>
          <cell r="AN309">
            <v>26.7484</v>
          </cell>
          <cell r="AO309">
            <v>0</v>
          </cell>
          <cell r="AP309">
            <v>38.972800000000007</v>
          </cell>
          <cell r="AQ309">
            <v>-10.655200000000001</v>
          </cell>
          <cell r="AR309">
            <v>63.581600000000002</v>
          </cell>
          <cell r="AS309">
            <v>32.7712</v>
          </cell>
          <cell r="AT309">
            <v>-100.0008</v>
          </cell>
          <cell r="AU309">
            <v>-34.108800000000002</v>
          </cell>
          <cell r="AV309">
            <v>31.31</v>
          </cell>
          <cell r="AW309">
            <v>1E-3</v>
          </cell>
          <cell r="AX309">
            <v>-1E-3</v>
          </cell>
          <cell r="AY309">
            <v>0</v>
          </cell>
          <cell r="BB309">
            <v>21.870799999999999</v>
          </cell>
          <cell r="BG309">
            <v>0</v>
          </cell>
          <cell r="BH309">
            <v>0</v>
          </cell>
          <cell r="BI309">
            <v>0</v>
          </cell>
          <cell r="BJ309">
            <v>0</v>
          </cell>
          <cell r="BK309">
            <v>0</v>
          </cell>
          <cell r="BL309">
            <v>0</v>
          </cell>
          <cell r="BM309">
            <v>0</v>
          </cell>
          <cell r="BN309">
            <v>0</v>
          </cell>
          <cell r="BQ309">
            <v>0</v>
          </cell>
          <cell r="BR309">
            <v>0</v>
          </cell>
          <cell r="BS309">
            <v>0</v>
          </cell>
          <cell r="BT309">
            <v>0</v>
          </cell>
          <cell r="BU309">
            <v>0</v>
          </cell>
          <cell r="BV309">
            <v>0</v>
          </cell>
          <cell r="BW309">
            <v>0</v>
          </cell>
          <cell r="BX309">
            <v>0</v>
          </cell>
          <cell r="BY309">
            <v>0</v>
          </cell>
          <cell r="BZ309">
            <v>0</v>
          </cell>
          <cell r="CA309">
            <v>0</v>
          </cell>
          <cell r="CB309">
            <v>0</v>
          </cell>
          <cell r="CE309">
            <v>0</v>
          </cell>
          <cell r="CF309">
            <v>0</v>
          </cell>
          <cell r="CG309">
            <v>0</v>
          </cell>
          <cell r="CH309">
            <v>0</v>
          </cell>
          <cell r="CI309">
            <v>0</v>
          </cell>
          <cell r="CJ309">
            <v>0</v>
          </cell>
        </row>
        <row r="310">
          <cell r="A310" t="str">
            <v>ER OIN 01250</v>
          </cell>
          <cell r="C310" t="str">
            <v>Portafolios de Inv.Tesorería corporativo MN (val.)</v>
          </cell>
          <cell r="F310">
            <v>0</v>
          </cell>
          <cell r="G310">
            <v>0</v>
          </cell>
          <cell r="H310">
            <v>0</v>
          </cell>
          <cell r="I310">
            <v>0</v>
          </cell>
          <cell r="J310">
            <v>0.52984913890315755</v>
          </cell>
          <cell r="K310">
            <v>0</v>
          </cell>
          <cell r="L310">
            <v>0</v>
          </cell>
          <cell r="M310">
            <v>4.3231290300000005</v>
          </cell>
          <cell r="N310">
            <v>0.4500138800000002</v>
          </cell>
          <cell r="O310">
            <v>5.5900839999999993E-2</v>
          </cell>
          <cell r="P310">
            <v>0</v>
          </cell>
          <cell r="Q310">
            <v>0</v>
          </cell>
          <cell r="R310">
            <v>1.7129999999951906E-5</v>
          </cell>
          <cell r="S310">
            <v>0</v>
          </cell>
          <cell r="T310">
            <v>0.38703158000000004</v>
          </cell>
          <cell r="U310">
            <v>0</v>
          </cell>
          <cell r="V310">
            <v>-7.0000000000000005E-8</v>
          </cell>
          <cell r="W310">
            <v>-2.2111469999999998E-2</v>
          </cell>
          <cell r="X310">
            <v>-7.3320619999999989E-2</v>
          </cell>
          <cell r="Y310">
            <v>-1.2113900000000001E-3</v>
          </cell>
          <cell r="Z310">
            <v>2.8246054799999998</v>
          </cell>
          <cell r="AA310">
            <v>3.1709114799999996</v>
          </cell>
          <cell r="AB310">
            <v>0</v>
          </cell>
          <cell r="AC310">
            <v>1.01082976</v>
          </cell>
          <cell r="AD310">
            <v>3.3217624900000002</v>
          </cell>
          <cell r="AE310">
            <v>0</v>
          </cell>
          <cell r="AF310">
            <v>0</v>
          </cell>
          <cell r="AG310">
            <v>0</v>
          </cell>
          <cell r="AH310">
            <v>0</v>
          </cell>
          <cell r="AI310">
            <v>0</v>
          </cell>
          <cell r="AJ310">
            <v>0</v>
          </cell>
          <cell r="AK310">
            <v>-0.83557667000000002</v>
          </cell>
          <cell r="AL310">
            <v>0.53081318999999993</v>
          </cell>
          <cell r="AM310">
            <v>1.0396844900000002</v>
          </cell>
          <cell r="AN310">
            <v>5.0675132600000001</v>
          </cell>
          <cell r="AO310">
            <v>0</v>
          </cell>
          <cell r="AP310">
            <v>0</v>
          </cell>
          <cell r="AQ310">
            <v>0</v>
          </cell>
          <cell r="AR310">
            <v>0</v>
          </cell>
          <cell r="AS310">
            <v>0</v>
          </cell>
          <cell r="AT310">
            <v>0</v>
          </cell>
          <cell r="AU310">
            <v>-3.7203900000000001E-3</v>
          </cell>
          <cell r="AV310">
            <v>0</v>
          </cell>
          <cell r="AW310">
            <v>0</v>
          </cell>
          <cell r="AX310">
            <v>-0.28420593</v>
          </cell>
          <cell r="AY310">
            <v>3.65848342</v>
          </cell>
          <cell r="BB310">
            <v>3.3705571000000001</v>
          </cell>
          <cell r="BG310">
            <v>0</v>
          </cell>
          <cell r="BH310">
            <v>0</v>
          </cell>
          <cell r="BI310">
            <v>0</v>
          </cell>
          <cell r="BJ310">
            <v>0</v>
          </cell>
          <cell r="BK310">
            <v>0</v>
          </cell>
          <cell r="BL310">
            <v>0</v>
          </cell>
          <cell r="BM310">
            <v>0</v>
          </cell>
          <cell r="BN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E310">
            <v>0</v>
          </cell>
          <cell r="CF310">
            <v>0</v>
          </cell>
          <cell r="CG310">
            <v>0</v>
          </cell>
          <cell r="CH310">
            <v>0</v>
          </cell>
          <cell r="CI310">
            <v>0</v>
          </cell>
          <cell r="CJ310">
            <v>0</v>
          </cell>
        </row>
        <row r="311">
          <cell r="A311" t="str">
            <v>ER OIN 01300</v>
          </cell>
          <cell r="C311" t="str">
            <v>Tesorería Valuación</v>
          </cell>
          <cell r="E311">
            <v>0</v>
          </cell>
          <cell r="F311">
            <v>-8.1828000000000003</v>
          </cell>
          <cell r="G311">
            <v>34.777284358134935</v>
          </cell>
          <cell r="H311">
            <v>26.679165458300332</v>
          </cell>
          <cell r="I311">
            <v>5.0059132579617351</v>
          </cell>
          <cell r="J311">
            <v>-96.950637503487087</v>
          </cell>
          <cell r="K311">
            <v>-5.7528176727524976</v>
          </cell>
          <cell r="L311">
            <v>-0.98990514241557304</v>
          </cell>
          <cell r="M311">
            <v>-0.1815759834955358</v>
          </cell>
          <cell r="N311">
            <v>0.5356578194559305</v>
          </cell>
          <cell r="O311">
            <v>-1.1176841448525348E-3</v>
          </cell>
          <cell r="P311">
            <v>-2.979850148991569E-5</v>
          </cell>
          <cell r="Q311">
            <v>0.61569473557270915</v>
          </cell>
          <cell r="R311">
            <v>4.684708126645587E-2</v>
          </cell>
          <cell r="S311">
            <v>-3.1671285043799458E-4</v>
          </cell>
          <cell r="T311">
            <v>8.4444160052044026E-5</v>
          </cell>
          <cell r="U311">
            <v>-9.6549758120031814E-3</v>
          </cell>
          <cell r="V311">
            <v>-1.4685809437340325E-3</v>
          </cell>
          <cell r="W311">
            <v>-9.7414484340110506E-4</v>
          </cell>
          <cell r="X311">
            <v>-1.9445218782337468E-3</v>
          </cell>
          <cell r="Y311">
            <v>-1.010820640307233E-3</v>
          </cell>
          <cell r="Z311">
            <v>-1.2361455256535488E-3</v>
          </cell>
          <cell r="AA311">
            <v>0.6448728758591038</v>
          </cell>
          <cell r="AB311">
            <v>-7.3421681475557615E-4</v>
          </cell>
          <cell r="AC311">
            <v>-1.5283587285434583E-3</v>
          </cell>
          <cell r="AD311">
            <v>0.13856521923208825</v>
          </cell>
          <cell r="AE311">
            <v>-1.4537218974710441E-3</v>
          </cell>
          <cell r="AF311">
            <v>-1.2119944563853723E-3</v>
          </cell>
          <cell r="AG311">
            <v>-7.7019278456512202E-4</v>
          </cell>
          <cell r="AH311">
            <v>-1.62606646531916E-3</v>
          </cell>
          <cell r="AI311">
            <v>17.527681632666599</v>
          </cell>
          <cell r="AJ311">
            <v>-59.008628971962629</v>
          </cell>
          <cell r="AK311">
            <v>33.682588039618878</v>
          </cell>
          <cell r="AL311">
            <v>-25.075117298270222</v>
          </cell>
          <cell r="AM311">
            <v>6.0270192608546953</v>
          </cell>
          <cell r="AN311">
            <v>-26.715216669007631</v>
          </cell>
          <cell r="AO311">
            <v>0</v>
          </cell>
          <cell r="AP311">
            <v>-38.972966183451916</v>
          </cell>
          <cell r="AQ311">
            <v>10.655318761500672</v>
          </cell>
          <cell r="AR311">
            <v>-63.580354046500617</v>
          </cell>
          <cell r="AS311">
            <v>-32.775444931340431</v>
          </cell>
          <cell r="AT311">
            <v>99.999975674599781</v>
          </cell>
          <cell r="AU311">
            <v>34.107747073720923</v>
          </cell>
          <cell r="AV311">
            <v>-31.575572969436667</v>
          </cell>
          <cell r="AW311">
            <v>-2.3244627869894998E-3</v>
          </cell>
          <cell r="AX311">
            <v>-0.13812021306979883</v>
          </cell>
          <cell r="AY311">
            <v>-1.8466038763940134</v>
          </cell>
          <cell r="BB311">
            <v>-24.128345173159062</v>
          </cell>
          <cell r="BG311">
            <v>0</v>
          </cell>
          <cell r="BH311">
            <v>0</v>
          </cell>
          <cell r="BI311">
            <v>0</v>
          </cell>
          <cell r="BJ311">
            <v>0</v>
          </cell>
          <cell r="BK311">
            <v>0</v>
          </cell>
          <cell r="BL311">
            <v>0</v>
          </cell>
          <cell r="BM311">
            <v>0</v>
          </cell>
          <cell r="BN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E311">
            <v>0</v>
          </cell>
          <cell r="CF311">
            <v>0</v>
          </cell>
          <cell r="CG311">
            <v>0</v>
          </cell>
          <cell r="CH311">
            <v>0</v>
          </cell>
          <cell r="CI311">
            <v>0</v>
          </cell>
          <cell r="CJ311">
            <v>0</v>
          </cell>
        </row>
        <row r="312">
          <cell r="A312" t="str">
            <v>ER OIN 01305</v>
          </cell>
          <cell r="C312" t="str">
            <v>Val. Portafolio de Bonos M.E.</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BB312">
            <v>0</v>
          </cell>
          <cell r="BG312">
            <v>0</v>
          </cell>
          <cell r="BH312">
            <v>0</v>
          </cell>
          <cell r="BI312">
            <v>0</v>
          </cell>
          <cell r="BJ312">
            <v>0</v>
          </cell>
          <cell r="BK312">
            <v>0</v>
          </cell>
          <cell r="BL312">
            <v>0</v>
          </cell>
          <cell r="BM312">
            <v>0</v>
          </cell>
          <cell r="BN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E312">
            <v>0</v>
          </cell>
          <cell r="CF312">
            <v>0</v>
          </cell>
          <cell r="CG312">
            <v>0</v>
          </cell>
          <cell r="CH312">
            <v>0</v>
          </cell>
          <cell r="CI312">
            <v>0</v>
          </cell>
          <cell r="CJ312">
            <v>0</v>
          </cell>
        </row>
        <row r="313">
          <cell r="A313" t="str">
            <v>ER OIN 01345</v>
          </cell>
          <cell r="C313" t="str">
            <v>Val. Swaps</v>
          </cell>
          <cell r="L313">
            <v>0</v>
          </cell>
          <cell r="M313">
            <v>0</v>
          </cell>
          <cell r="N313">
            <v>102.42323420000014</v>
          </cell>
          <cell r="O313">
            <v>4.6295382999999992</v>
          </cell>
          <cell r="P313">
            <v>13.110667000000003</v>
          </cell>
          <cell r="Q313">
            <v>14.873179700000005</v>
          </cell>
          <cell r="R313">
            <v>-24.033142000000005</v>
          </cell>
          <cell r="S313">
            <v>-16.620840200000004</v>
          </cell>
          <cell r="T313">
            <v>5.8378287999999978</v>
          </cell>
          <cell r="U313">
            <v>-43.501105299999992</v>
          </cell>
          <cell r="V313">
            <v>-29.060189800000053</v>
          </cell>
          <cell r="W313">
            <v>-71.843919899999975</v>
          </cell>
          <cell r="X313">
            <v>61.394988000000055</v>
          </cell>
          <cell r="Y313">
            <v>-18.128875300000018</v>
          </cell>
          <cell r="Z313">
            <v>92.4893785000001</v>
          </cell>
          <cell r="AA313">
            <v>-10.852492199999887</v>
          </cell>
          <cell r="AB313">
            <v>6.4020985000000135</v>
          </cell>
          <cell r="AC313">
            <v>108.45653709999998</v>
          </cell>
          <cell r="AD313">
            <v>-20.279451399999985</v>
          </cell>
          <cell r="AE313">
            <v>13.75443869999998</v>
          </cell>
          <cell r="AF313">
            <v>29.391380600000062</v>
          </cell>
          <cell r="AG313">
            <v>-9.8840982000000821</v>
          </cell>
          <cell r="AH313">
            <v>9.8738983000000218</v>
          </cell>
          <cell r="AI313">
            <v>4.5443129000000226</v>
          </cell>
          <cell r="AJ313">
            <v>-2.6433529000000249</v>
          </cell>
          <cell r="AK313">
            <v>3.8366416000000356</v>
          </cell>
          <cell r="AL313">
            <v>-46.8765061</v>
          </cell>
          <cell r="AM313">
            <v>-219.00068290000002</v>
          </cell>
          <cell r="AN313">
            <v>-122.4247838</v>
          </cell>
          <cell r="AO313">
            <v>0</v>
          </cell>
          <cell r="AP313">
            <v>-54.836318600000013</v>
          </cell>
          <cell r="AQ313">
            <v>2.5445428000000163</v>
          </cell>
          <cell r="AR313">
            <v>-15.252705699999993</v>
          </cell>
          <cell r="AS313">
            <v>-2.6635475000000355</v>
          </cell>
          <cell r="AT313">
            <v>-10.941777499999958</v>
          </cell>
          <cell r="AU313">
            <v>-17.210646700000012</v>
          </cell>
          <cell r="AV313">
            <v>-0.51694100000003118</v>
          </cell>
          <cell r="AW313">
            <v>4.4497206000000489</v>
          </cell>
          <cell r="AX313">
            <v>-44.080747300000027</v>
          </cell>
          <cell r="AY313">
            <v>15.353212200000016</v>
          </cell>
          <cell r="BB313">
            <v>-123.15520869999999</v>
          </cell>
          <cell r="BG313">
            <v>0</v>
          </cell>
          <cell r="BH313">
            <v>0</v>
          </cell>
          <cell r="BI313">
            <v>0</v>
          </cell>
          <cell r="BJ313">
            <v>0</v>
          </cell>
          <cell r="BK313">
            <v>0</v>
          </cell>
          <cell r="BL313">
            <v>0</v>
          </cell>
          <cell r="BM313">
            <v>0</v>
          </cell>
          <cell r="BN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E313">
            <v>0</v>
          </cell>
          <cell r="CF313">
            <v>0</v>
          </cell>
          <cell r="CG313">
            <v>0</v>
          </cell>
          <cell r="CH313">
            <v>0</v>
          </cell>
          <cell r="CI313">
            <v>0</v>
          </cell>
          <cell r="CJ313">
            <v>0</v>
          </cell>
        </row>
        <row r="314">
          <cell r="A314" t="str">
            <v>ER OIN 01350</v>
          </cell>
          <cell r="C314" t="str">
            <v>Val. Swaps de cobertura</v>
          </cell>
          <cell r="J314">
            <v>0</v>
          </cell>
          <cell r="K314">
            <v>13.451661040000285</v>
          </cell>
          <cell r="L314">
            <v>2.7802479999999932</v>
          </cell>
          <cell r="M314">
            <v>13.000222100000009</v>
          </cell>
          <cell r="N314">
            <v>-71.14494089999998</v>
          </cell>
          <cell r="O314">
            <v>-3.9291929000000003</v>
          </cell>
          <cell r="P314">
            <v>-12.519855500000002</v>
          </cell>
          <cell r="Q314">
            <v>-10.854176699999996</v>
          </cell>
          <cell r="R314">
            <v>24.988598799999998</v>
          </cell>
          <cell r="S314">
            <v>-15.9149402</v>
          </cell>
          <cell r="T314">
            <v>6.7498160999999985</v>
          </cell>
          <cell r="U314">
            <v>34.521437400000003</v>
          </cell>
          <cell r="V314">
            <v>-14.799979100000005</v>
          </cell>
          <cell r="W314">
            <v>-39.150756599999994</v>
          </cell>
          <cell r="X314">
            <v>18.607130299999994</v>
          </cell>
          <cell r="Y314">
            <v>3.4403602000000078</v>
          </cell>
          <cell r="Z314">
            <v>4.0074576000000093</v>
          </cell>
          <cell r="AA314">
            <v>-4.8541005999999847</v>
          </cell>
          <cell r="AB314">
            <v>-17.809134099999934</v>
          </cell>
          <cell r="AC314">
            <v>-104.10635230000005</v>
          </cell>
          <cell r="AD314">
            <v>26.193455199999988</v>
          </cell>
          <cell r="AE314">
            <v>-21.639348100000007</v>
          </cell>
          <cell r="AF314">
            <v>-45.38556250000002</v>
          </cell>
          <cell r="AG314">
            <v>13.267500700000056</v>
          </cell>
          <cell r="AH314">
            <v>-13.378712299999989</v>
          </cell>
          <cell r="AI314">
            <v>-7.4905427999999858</v>
          </cell>
          <cell r="AJ314">
            <v>-3.5716643000000374</v>
          </cell>
          <cell r="AK314">
            <v>-6.4062246000000016</v>
          </cell>
          <cell r="AL314">
            <v>92.876352800000035</v>
          </cell>
          <cell r="AM314">
            <v>154.64101680000002</v>
          </cell>
          <cell r="AN314">
            <v>67.190784500000063</v>
          </cell>
          <cell r="AO314">
            <v>0</v>
          </cell>
          <cell r="AP314">
            <v>46.260388900000002</v>
          </cell>
          <cell r="AQ314">
            <v>-6.5850596999999951</v>
          </cell>
          <cell r="AR314">
            <v>7.0169985999999938</v>
          </cell>
          <cell r="AS314">
            <v>5.6207419999999928</v>
          </cell>
          <cell r="AT314">
            <v>16.138290800000021</v>
          </cell>
          <cell r="AU314">
            <v>25.709268399999985</v>
          </cell>
          <cell r="AV314">
            <v>22.191679199999996</v>
          </cell>
          <cell r="AW314">
            <v>-22.823605100000179</v>
          </cell>
          <cell r="AX314">
            <v>100.81171280000034</v>
          </cell>
          <cell r="AY314">
            <v>-3.4583589999996889</v>
          </cell>
          <cell r="BB314">
            <v>190.88205690000046</v>
          </cell>
          <cell r="BG314">
            <v>0</v>
          </cell>
          <cell r="BH314">
            <v>0</v>
          </cell>
          <cell r="BI314">
            <v>0</v>
          </cell>
          <cell r="BJ314">
            <v>0</v>
          </cell>
          <cell r="BK314">
            <v>0</v>
          </cell>
          <cell r="BL314">
            <v>0</v>
          </cell>
          <cell r="BM314">
            <v>0</v>
          </cell>
          <cell r="BN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row>
        <row r="315">
          <cell r="A315" t="str">
            <v>ER OIN 01400</v>
          </cell>
          <cell r="C315" t="str">
            <v>Valuación subsidiarias</v>
          </cell>
          <cell r="E315">
            <v>32.384</v>
          </cell>
          <cell r="F315">
            <v>47.527014159999993</v>
          </cell>
          <cell r="G315">
            <v>-72.672255680479211</v>
          </cell>
          <cell r="H315">
            <v>8.7649228988248868</v>
          </cell>
          <cell r="I315">
            <v>41.865073229875392</v>
          </cell>
          <cell r="J315">
            <v>-1.4511556967625996</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BB315">
            <v>0</v>
          </cell>
          <cell r="BG315">
            <v>0</v>
          </cell>
          <cell r="BH315">
            <v>0</v>
          </cell>
          <cell r="BI315">
            <v>0</v>
          </cell>
          <cell r="BJ315">
            <v>0</v>
          </cell>
          <cell r="BK315">
            <v>0</v>
          </cell>
          <cell r="BL315">
            <v>0</v>
          </cell>
          <cell r="BM315">
            <v>0</v>
          </cell>
          <cell r="BN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E315">
            <v>0</v>
          </cell>
          <cell r="CF315">
            <v>0</v>
          </cell>
          <cell r="CG315">
            <v>0</v>
          </cell>
          <cell r="CH315">
            <v>0</v>
          </cell>
          <cell r="CI315">
            <v>0</v>
          </cell>
          <cell r="CJ315">
            <v>0</v>
          </cell>
        </row>
        <row r="316">
          <cell r="A316" t="str">
            <v>ER OIN 01500</v>
          </cell>
          <cell r="C316" t="str">
            <v>Dif. en cambios (conta-operaciones)</v>
          </cell>
          <cell r="E316">
            <v>0</v>
          </cell>
          <cell r="F316">
            <v>0</v>
          </cell>
          <cell r="G316">
            <v>-16.3</v>
          </cell>
          <cell r="H316">
            <v>-14.154932197543289</v>
          </cell>
          <cell r="I316">
            <v>-13.867615285763961</v>
          </cell>
          <cell r="J316">
            <v>10.733361119550144</v>
          </cell>
          <cell r="K316">
            <v>0.51165804148570437</v>
          </cell>
          <cell r="L316">
            <v>-31.85494405066185</v>
          </cell>
          <cell r="M316">
            <v>-16.470507462994412</v>
          </cell>
          <cell r="N316">
            <v>-3.9496275890929127</v>
          </cell>
          <cell r="O316">
            <v>-5.270005385853254E-2</v>
          </cell>
          <cell r="P316">
            <v>0.35043460972521739</v>
          </cell>
          <cell r="Q316">
            <v>-1.2477178538039937</v>
          </cell>
          <cell r="R316">
            <v>0.93401180215004465</v>
          </cell>
          <cell r="S316">
            <v>-0.29791459014652238</v>
          </cell>
          <cell r="T316">
            <v>-1.628112847854855</v>
          </cell>
          <cell r="U316">
            <v>3.9597802526802166</v>
          </cell>
          <cell r="V316">
            <v>0.90192181415543538</v>
          </cell>
          <cell r="W316">
            <v>-0.16228077446668496</v>
          </cell>
          <cell r="X316">
            <v>-0.60285218443015387</v>
          </cell>
          <cell r="Y316">
            <v>1.4321792552528092</v>
          </cell>
          <cell r="Z316">
            <v>-0.70727444768527659</v>
          </cell>
          <cell r="AA316">
            <v>2.8794749817177037</v>
          </cell>
          <cell r="AB316">
            <v>-1.6525054345231092</v>
          </cell>
          <cell r="AC316">
            <v>-6.9220259329517309E-2</v>
          </cell>
          <cell r="AD316">
            <v>-0.23534317573537139</v>
          </cell>
          <cell r="AE316">
            <v>0.91770088144832962</v>
          </cell>
          <cell r="AF316">
            <v>-8.6378134388147287E-2</v>
          </cell>
          <cell r="AG316">
            <v>-1.450610672816578</v>
          </cell>
          <cell r="AH316">
            <v>-0.83697857095315098</v>
          </cell>
          <cell r="AI316">
            <v>2.5150112292687004</v>
          </cell>
          <cell r="AJ316">
            <v>0.81972797349141546</v>
          </cell>
          <cell r="AK316">
            <v>0.97816445800404639</v>
          </cell>
          <cell r="AL316">
            <v>-0.5263930899948619</v>
          </cell>
          <cell r="AM316">
            <v>4.3342534667166355</v>
          </cell>
          <cell r="AN316">
            <v>4.7074286711883913</v>
          </cell>
          <cell r="AO316">
            <v>0</v>
          </cell>
          <cell r="AP316">
            <v>0.92540919218142292</v>
          </cell>
          <cell r="AQ316">
            <v>-1.9897233401498156</v>
          </cell>
          <cell r="AR316">
            <v>0.56661908083022183</v>
          </cell>
          <cell r="AS316">
            <v>2.7920741778076561</v>
          </cell>
          <cell r="AT316">
            <v>-2.2855266155735237</v>
          </cell>
          <cell r="AU316">
            <v>-0.58453844407578615</v>
          </cell>
          <cell r="AV316">
            <v>1.7398578796453954</v>
          </cell>
          <cell r="AW316">
            <v>-2.6619936478350752</v>
          </cell>
          <cell r="AX316">
            <v>-1.6057389070810579</v>
          </cell>
          <cell r="AY316">
            <v>1.0382341601576428</v>
          </cell>
          <cell r="BB316">
            <v>-2.0653264640929194</v>
          </cell>
          <cell r="BG316">
            <v>0</v>
          </cell>
          <cell r="BH316">
            <v>0</v>
          </cell>
          <cell r="BI316">
            <v>0</v>
          </cell>
          <cell r="BJ316">
            <v>0</v>
          </cell>
          <cell r="BK316">
            <v>0</v>
          </cell>
          <cell r="BL316">
            <v>0</v>
          </cell>
          <cell r="BM316">
            <v>0</v>
          </cell>
          <cell r="BN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E316">
            <v>0</v>
          </cell>
          <cell r="CF316">
            <v>0</v>
          </cell>
          <cell r="CG316">
            <v>0</v>
          </cell>
          <cell r="CH316">
            <v>0</v>
          </cell>
          <cell r="CI316">
            <v>0</v>
          </cell>
          <cell r="CJ316">
            <v>0</v>
          </cell>
        </row>
        <row r="317">
          <cell r="A317" t="str">
            <v>ER OIN 01450</v>
          </cell>
          <cell r="C317" t="str">
            <v>Portafolios Conservado a Vencimiento C/V</v>
          </cell>
          <cell r="K317">
            <v>0</v>
          </cell>
          <cell r="L317">
            <v>0</v>
          </cell>
          <cell r="M317">
            <v>-5.7165152244448291E-6</v>
          </cell>
          <cell r="N317">
            <v>2.5025626836731039E-5</v>
          </cell>
          <cell r="O317">
            <v>-5.6767864952838037E-6</v>
          </cell>
          <cell r="P317">
            <v>-7.2548615683998285E-6</v>
          </cell>
          <cell r="Q317">
            <v>6.5472897362551797E-6</v>
          </cell>
          <cell r="R317">
            <v>2.0682521035052528E-6</v>
          </cell>
          <cell r="S317">
            <v>-1.0166866916339057E-6</v>
          </cell>
          <cell r="T317">
            <v>3.8689428551231811E-6</v>
          </cell>
          <cell r="U317">
            <v>2.5981398799750367E-6</v>
          </cell>
          <cell r="V317">
            <v>8.0208880439658353E-7</v>
          </cell>
          <cell r="W317">
            <v>-1.1692309232478327E-6</v>
          </cell>
          <cell r="X317">
            <v>-2.0439038949289224E-6</v>
          </cell>
          <cell r="Y317">
            <v>7.5531677404493402E-6</v>
          </cell>
          <cell r="Z317">
            <v>-2.1765965028056612E-6</v>
          </cell>
          <cell r="AA317">
            <v>4.0998150434046197E-6</v>
          </cell>
          <cell r="AB317">
            <v>2.7824297624179375E-6</v>
          </cell>
          <cell r="AC317">
            <v>5.4752059515073005E-7</v>
          </cell>
          <cell r="AD317">
            <v>4.3356422584961417E-7</v>
          </cell>
          <cell r="AE317">
            <v>1.9800376507004282E-6</v>
          </cell>
          <cell r="AF317">
            <v>1.0084591038867052E-5</v>
          </cell>
          <cell r="AG317">
            <v>1.2615541362666072E-6</v>
          </cell>
          <cell r="AH317">
            <v>6.2366923042568305E-6</v>
          </cell>
          <cell r="AI317">
            <v>1.1142014336905649E-6</v>
          </cell>
          <cell r="AJ317">
            <v>-3.7451995218260591E-6</v>
          </cell>
          <cell r="AK317">
            <v>-3.982948716400814E-6</v>
          </cell>
          <cell r="AL317">
            <v>7.8719344367498282E-6</v>
          </cell>
          <cell r="AM317">
            <v>8.5495569614018056E-6</v>
          </cell>
          <cell r="AN317">
            <v>3.3133934307124522E-5</v>
          </cell>
          <cell r="AO317">
            <v>0</v>
          </cell>
          <cell r="AP317">
            <v>3.1119471340761431E-6</v>
          </cell>
          <cell r="AQ317">
            <v>-8.3169565683487431E-6</v>
          </cell>
          <cell r="AR317">
            <v>1.0210049318565062E-5</v>
          </cell>
          <cell r="AS317">
            <v>2.2792178210310656E-5</v>
          </cell>
          <cell r="AT317">
            <v>-3.0007104722562517E-7</v>
          </cell>
          <cell r="AU317">
            <v>3.5295208296006742E-6</v>
          </cell>
          <cell r="AV317">
            <v>8.792353908263495E-7</v>
          </cell>
          <cell r="AW317">
            <v>6.3176128311738246E-6</v>
          </cell>
          <cell r="AX317">
            <v>-7.196567018599387E-6</v>
          </cell>
          <cell r="AY317">
            <v>2.1448363557559079E-6</v>
          </cell>
          <cell r="BB317">
            <v>3.3171785436134858E-5</v>
          </cell>
          <cell r="BG317">
            <v>0</v>
          </cell>
          <cell r="BH317">
            <v>0</v>
          </cell>
          <cell r="BI317">
            <v>0</v>
          </cell>
          <cell r="BJ317">
            <v>0</v>
          </cell>
          <cell r="BK317">
            <v>0</v>
          </cell>
          <cell r="BL317">
            <v>0</v>
          </cell>
          <cell r="BM317">
            <v>0</v>
          </cell>
          <cell r="BN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E317">
            <v>0</v>
          </cell>
          <cell r="CF317">
            <v>0</v>
          </cell>
          <cell r="CG317">
            <v>0</v>
          </cell>
          <cell r="CH317">
            <v>0</v>
          </cell>
          <cell r="CI317">
            <v>0</v>
          </cell>
          <cell r="CJ317">
            <v>0</v>
          </cell>
        </row>
        <row r="318">
          <cell r="A318" t="str">
            <v>ER OIN 01460</v>
          </cell>
          <cell r="C318" t="str">
            <v>Portafolios Conservado a Vencimiento Val</v>
          </cell>
          <cell r="K318">
            <v>0</v>
          </cell>
          <cell r="L318">
            <v>0</v>
          </cell>
          <cell r="M318">
            <v>5.0931703299283982E-14</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BB318">
            <v>0</v>
          </cell>
          <cell r="BG318">
            <v>0</v>
          </cell>
          <cell r="BH318">
            <v>0</v>
          </cell>
          <cell r="BI318">
            <v>0</v>
          </cell>
          <cell r="BJ318">
            <v>0</v>
          </cell>
          <cell r="BK318">
            <v>0</v>
          </cell>
          <cell r="BL318">
            <v>0</v>
          </cell>
          <cell r="BM318">
            <v>0</v>
          </cell>
          <cell r="BN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E318">
            <v>0</v>
          </cell>
          <cell r="CF318">
            <v>0</v>
          </cell>
          <cell r="CG318">
            <v>0</v>
          </cell>
          <cell r="CH318">
            <v>0</v>
          </cell>
          <cell r="CI318">
            <v>0</v>
          </cell>
          <cell r="CJ318">
            <v>0</v>
          </cell>
        </row>
        <row r="319">
          <cell r="A319" t="str">
            <v>ER OIN 01465</v>
          </cell>
          <cell r="C319" t="str">
            <v>Ingresos SVD</v>
          </cell>
          <cell r="K319">
            <v>0</v>
          </cell>
          <cell r="L319">
            <v>0</v>
          </cell>
          <cell r="M319">
            <v>19.75550252</v>
          </cell>
          <cell r="N319">
            <v>109.29329909000077</v>
          </cell>
          <cell r="O319">
            <v>2.1918299999999999</v>
          </cell>
          <cell r="P319">
            <v>3.6983390000000003</v>
          </cell>
          <cell r="Q319">
            <v>3.212726</v>
          </cell>
          <cell r="R319">
            <v>8.714383999999999</v>
          </cell>
          <cell r="S319">
            <v>4.2197766700000017</v>
          </cell>
          <cell r="T319">
            <v>3.3663878899999986</v>
          </cell>
          <cell r="U319">
            <v>2.9495059999999995</v>
          </cell>
          <cell r="V319">
            <v>17.616045810000003</v>
          </cell>
          <cell r="W319">
            <v>3.9267554899999979</v>
          </cell>
          <cell r="X319">
            <v>42.681891999999998</v>
          </cell>
          <cell r="Y319">
            <v>5.8785199999999946</v>
          </cell>
          <cell r="Z319">
            <v>12.385947599999994</v>
          </cell>
          <cell r="AA319">
            <v>110.84211045999999</v>
          </cell>
          <cell r="AB319">
            <v>5.4301950000000003</v>
          </cell>
          <cell r="AC319">
            <v>4.2341443700000001</v>
          </cell>
          <cell r="AD319">
            <v>13.36473058</v>
          </cell>
          <cell r="AE319">
            <v>3.357103930000001</v>
          </cell>
          <cell r="AF319">
            <v>10.817436000000001</v>
          </cell>
          <cell r="AG319">
            <v>5.0749440000000021</v>
          </cell>
          <cell r="AH319">
            <v>4.0972252600000019</v>
          </cell>
          <cell r="AI319">
            <v>3.3111547600000009</v>
          </cell>
          <cell r="AJ319">
            <v>3.7534800000000033</v>
          </cell>
          <cell r="AK319">
            <v>23.671314249999995</v>
          </cell>
          <cell r="AL319">
            <v>11.803283010000001</v>
          </cell>
          <cell r="AM319">
            <v>9.909390430000002</v>
          </cell>
          <cell r="AN319">
            <v>98.824401590000008</v>
          </cell>
          <cell r="AO319">
            <v>0</v>
          </cell>
          <cell r="AP319">
            <v>6.0555079999999997</v>
          </cell>
          <cell r="AQ319">
            <v>4.7730069999999998</v>
          </cell>
          <cell r="AR319">
            <v>7.9477546300000022</v>
          </cell>
          <cell r="AS319">
            <v>4.6653102400000002</v>
          </cell>
          <cell r="AT319">
            <v>4.1256382800000004</v>
          </cell>
          <cell r="AU319">
            <v>7.4460007300000015</v>
          </cell>
          <cell r="AV319">
            <v>6.6597420299999968</v>
          </cell>
          <cell r="AW319">
            <v>5.7792087199999997</v>
          </cell>
          <cell r="AX319">
            <v>6.1893925600000017</v>
          </cell>
          <cell r="AY319">
            <v>6.6998865899999984</v>
          </cell>
          <cell r="BB319">
            <v>60.34144878</v>
          </cell>
          <cell r="BG319">
            <v>0.38162650000000004</v>
          </cell>
          <cell r="BH319">
            <v>0.38162650000000004</v>
          </cell>
          <cell r="BI319">
            <v>0.38162650000000004</v>
          </cell>
          <cell r="BJ319">
            <v>0.38162650000000004</v>
          </cell>
          <cell r="BK319">
            <v>0.38162650000000004</v>
          </cell>
          <cell r="BL319">
            <v>0.38162650000000004</v>
          </cell>
          <cell r="BM319">
            <v>0.38162650000000004</v>
          </cell>
          <cell r="BN319">
            <v>0.38162650000000004</v>
          </cell>
          <cell r="BP319">
            <v>3.0530119999999998</v>
          </cell>
          <cell r="BQ319">
            <v>0.38162650000000004</v>
          </cell>
          <cell r="BR319">
            <v>0.38162650000000004</v>
          </cell>
          <cell r="BS319">
            <v>0.38162650000000004</v>
          </cell>
          <cell r="BT319">
            <v>0.38162650000000004</v>
          </cell>
          <cell r="BU319">
            <v>0.38162650000000004</v>
          </cell>
          <cell r="BV319">
            <v>0.38162650000000004</v>
          </cell>
          <cell r="BW319">
            <v>0.38162650000000004</v>
          </cell>
          <cell r="BX319">
            <v>0.38162650000000004</v>
          </cell>
          <cell r="BY319">
            <v>0.38162650000000004</v>
          </cell>
          <cell r="BZ319">
            <v>0.38162650000000004</v>
          </cell>
          <cell r="CA319">
            <v>0.38162650000000004</v>
          </cell>
          <cell r="CB319">
            <v>0.38162650000000004</v>
          </cell>
          <cell r="CC319">
            <v>4.5795180000000002</v>
          </cell>
          <cell r="CD319">
            <v>4.5795180000000002</v>
          </cell>
          <cell r="CE319">
            <v>4.5795180000000002</v>
          </cell>
          <cell r="CF319">
            <v>4.8084939000000002</v>
          </cell>
          <cell r="CG319">
            <v>5.0489185950000008</v>
          </cell>
          <cell r="CH319">
            <v>5.3013645247500012</v>
          </cell>
          <cell r="CI319">
            <v>5.5664327509875013</v>
          </cell>
          <cell r="CJ319">
            <v>5.8447543885368765</v>
          </cell>
        </row>
        <row r="320">
          <cell r="A320" t="str">
            <v>ER OIN 01000</v>
          </cell>
          <cell r="C320" t="str">
            <v>Otros Ingresos</v>
          </cell>
          <cell r="D320">
            <v>0</v>
          </cell>
          <cell r="E320">
            <v>32.384</v>
          </cell>
          <cell r="F320">
            <v>39.344214159999993</v>
          </cell>
          <cell r="G320">
            <v>-54.194971322344273</v>
          </cell>
          <cell r="H320">
            <v>23.443871589581931</v>
          </cell>
          <cell r="I320">
            <v>35.68806875103342</v>
          </cell>
          <cell r="J320">
            <v>-86.223344994341844</v>
          </cell>
          <cell r="K320">
            <v>17.726136038733493</v>
          </cell>
          <cell r="L320">
            <v>-26.623585130458281</v>
          </cell>
          <cell r="M320">
            <v>19.254299246994854</v>
          </cell>
          <cell r="N320">
            <v>194.6597118959906</v>
          </cell>
          <cell r="O320">
            <v>-4.1316732047898981</v>
          </cell>
          <cell r="P320">
            <v>6.8018996263621405</v>
          </cell>
          <cell r="Q320">
            <v>6.5561553490583888</v>
          </cell>
          <cell r="R320">
            <v>9.3809914216685737</v>
          </cell>
          <cell r="S320">
            <v>-25.073981299683702</v>
          </cell>
          <cell r="T320">
            <v>14.813267475248018</v>
          </cell>
          <cell r="U320">
            <v>-2.2178225649919421</v>
          </cell>
          <cell r="V320">
            <v>-20.674521434699535</v>
          </cell>
          <cell r="W320">
            <v>-110.55323623854099</v>
          </cell>
          <cell r="X320">
            <v>122.96829702978772</v>
          </cell>
          <cell r="Y320">
            <v>-9.6540240422197812</v>
          </cell>
          <cell r="Z320">
            <v>100.35221564019261</v>
          </cell>
          <cell r="AA320">
            <v>88.5675677573916</v>
          </cell>
          <cell r="AB320">
            <v>-0.82217872890808241</v>
          </cell>
          <cell r="AC320">
            <v>4.6514193194624998</v>
          </cell>
          <cell r="AD320">
            <v>19.602088897061012</v>
          </cell>
          <cell r="AE320">
            <v>-3.2837322404115437</v>
          </cell>
          <cell r="AF320">
            <v>-2.3682919142535379</v>
          </cell>
          <cell r="AG320">
            <v>10.24354636595297</v>
          </cell>
          <cell r="AH320">
            <v>2.8530469492738879</v>
          </cell>
          <cell r="AI320">
            <v>-17.062566602177089</v>
          </cell>
          <cell r="AJ320">
            <v>-52.896630848901815</v>
          </cell>
          <cell r="AK320">
            <v>-8.455795677853807</v>
          </cell>
          <cell r="AL320">
            <v>82.195532222542468</v>
          </cell>
          <cell r="AM320">
            <v>-66.621134900971711</v>
          </cell>
          <cell r="AN320">
            <v>-31.964697159184823</v>
          </cell>
          <cell r="AO320">
            <v>0</v>
          </cell>
          <cell r="AP320">
            <v>60.067660062476932</v>
          </cell>
          <cell r="AQ320">
            <v>33.982175275994059</v>
          </cell>
          <cell r="AR320">
            <v>-56.808536384221284</v>
          </cell>
          <cell r="AS320">
            <v>60.78898865384626</v>
          </cell>
          <cell r="AT320">
            <v>-35.939175691644849</v>
          </cell>
          <cell r="AU320">
            <v>51.030914993565574</v>
          </cell>
          <cell r="AV320">
            <v>21.734416039444131</v>
          </cell>
          <cell r="AW320">
            <v>-16.147994273009438</v>
          </cell>
          <cell r="AX320">
            <v>59.941761263282309</v>
          </cell>
          <cell r="AY320">
            <v>17.086767448600192</v>
          </cell>
          <cell r="AZ320">
            <v>0</v>
          </cell>
          <cell r="BA320">
            <v>0</v>
          </cell>
          <cell r="BB320">
            <v>195.73697738833388</v>
          </cell>
          <cell r="BC320">
            <v>0</v>
          </cell>
          <cell r="BD320">
            <v>0</v>
          </cell>
          <cell r="BE320">
            <v>0</v>
          </cell>
          <cell r="BF320">
            <v>0</v>
          </cell>
          <cell r="BG320">
            <v>0.38162650000000004</v>
          </cell>
          <cell r="BH320">
            <v>0.38162650000000004</v>
          </cell>
          <cell r="BI320">
            <v>0.38162650000000004</v>
          </cell>
          <cell r="BJ320">
            <v>0.38162650000000004</v>
          </cell>
          <cell r="BK320">
            <v>0.38162650000000004</v>
          </cell>
          <cell r="BL320">
            <v>0.38162650000000004</v>
          </cell>
          <cell r="BM320">
            <v>0.38162650000000004</v>
          </cell>
          <cell r="BN320">
            <v>0.38162650000000004</v>
          </cell>
          <cell r="BO320">
            <v>0</v>
          </cell>
          <cell r="BP320">
            <v>3.0530119999999998</v>
          </cell>
          <cell r="BQ320">
            <v>0.38162650000000004</v>
          </cell>
          <cell r="BR320">
            <v>0.38162650000000004</v>
          </cell>
          <cell r="BS320">
            <v>0.38162650000000004</v>
          </cell>
          <cell r="BT320">
            <v>0.38162650000000004</v>
          </cell>
          <cell r="BU320">
            <v>0.38162650000000004</v>
          </cell>
          <cell r="BV320">
            <v>0.38162650000000004</v>
          </cell>
          <cell r="BW320">
            <v>0.38162650000000004</v>
          </cell>
          <cell r="BX320">
            <v>0.38162650000000004</v>
          </cell>
          <cell r="BY320">
            <v>0.38162650000000004</v>
          </cell>
          <cell r="BZ320">
            <v>0.38162650000000004</v>
          </cell>
          <cell r="CA320">
            <v>0.38162650000000004</v>
          </cell>
          <cell r="CB320">
            <v>0.38162650000000004</v>
          </cell>
          <cell r="CC320">
            <v>4.5795180000000002</v>
          </cell>
          <cell r="CD320">
            <v>4.5795180000000002</v>
          </cell>
          <cell r="CE320">
            <v>4.5795180000000002</v>
          </cell>
          <cell r="CF320">
            <v>4.8084939000000002</v>
          </cell>
          <cell r="CG320">
            <v>5.0489185950000008</v>
          </cell>
          <cell r="CH320">
            <v>5.3013645247500012</v>
          </cell>
          <cell r="CI320">
            <v>5.5664327509875013</v>
          </cell>
          <cell r="CJ320">
            <v>5.8447543885368765</v>
          </cell>
        </row>
        <row r="321">
          <cell r="A321" t="str">
            <v>GC GCO 01000</v>
          </cell>
          <cell r="C321" t="str">
            <v>Gasto Corriente</v>
          </cell>
          <cell r="D321">
            <v>0</v>
          </cell>
          <cell r="E321">
            <v>-1196.154493</v>
          </cell>
          <cell r="F321">
            <v>-1185.433106</v>
          </cell>
          <cell r="G321">
            <v>-1238.891664</v>
          </cell>
          <cell r="H321">
            <v>-1023.19153842</v>
          </cell>
          <cell r="I321">
            <v>-1017.6937489999998</v>
          </cell>
          <cell r="J321">
            <v>-1090.6515374166668</v>
          </cell>
          <cell r="K321">
            <v>-1085.06359421</v>
          </cell>
          <cell r="L321">
            <v>-1100.89396577</v>
          </cell>
          <cell r="M321">
            <v>-1148.7094345700002</v>
          </cell>
          <cell r="N321">
            <v>-1111.4268179399996</v>
          </cell>
          <cell r="O321">
            <v>-93.373539700000009</v>
          </cell>
          <cell r="P321">
            <v>-92.950309810000007</v>
          </cell>
          <cell r="Q321">
            <v>-93.267987070000004</v>
          </cell>
          <cell r="R321">
            <v>-92.973253159999999</v>
          </cell>
          <cell r="S321">
            <v>-96.114403289999998</v>
          </cell>
          <cell r="T321">
            <v>-91.125039450000003</v>
          </cell>
          <cell r="U321">
            <v>-96.224755999999999</v>
          </cell>
          <cell r="V321">
            <v>-95.976511659999986</v>
          </cell>
          <cell r="W321">
            <v>-94.114859449999997</v>
          </cell>
          <cell r="X321">
            <v>-90.586913589999995</v>
          </cell>
          <cell r="Y321">
            <v>-90.551433880000005</v>
          </cell>
          <cell r="Z321">
            <v>-90.424012449999992</v>
          </cell>
          <cell r="AA321">
            <v>-1117.6830195099999</v>
          </cell>
          <cell r="AB321">
            <v>-94.013634060000001</v>
          </cell>
          <cell r="AC321">
            <v>-94.080900110000002</v>
          </cell>
          <cell r="AD321">
            <v>-94.147143540000002</v>
          </cell>
          <cell r="AE321">
            <v>-94.658061399999994</v>
          </cell>
          <cell r="AF321">
            <v>-94.586780000000019</v>
          </cell>
          <cell r="AG321">
            <v>-96.075948609999983</v>
          </cell>
          <cell r="AH321">
            <v>-95.918339599999996</v>
          </cell>
          <cell r="AI321">
            <v>-95.794565159999991</v>
          </cell>
          <cell r="AJ321">
            <v>-93.798518649999991</v>
          </cell>
          <cell r="AK321">
            <v>-95.846353069999992</v>
          </cell>
          <cell r="AL321">
            <v>-94.520204579999998</v>
          </cell>
          <cell r="AM321">
            <v>-108.66164320000003</v>
          </cell>
          <cell r="AN321">
            <v>-1152.1020919799998</v>
          </cell>
          <cell r="AO321">
            <v>-1340.8903409204763</v>
          </cell>
          <cell r="AP321">
            <v>-95.675659739999986</v>
          </cell>
          <cell r="AQ321">
            <v>-95.947726140000015</v>
          </cell>
          <cell r="AR321">
            <v>-96.049325289999999</v>
          </cell>
          <cell r="AS321">
            <v>-95.77783178</v>
          </cell>
          <cell r="AT321">
            <v>-95.861999120000007</v>
          </cell>
          <cell r="AU321">
            <v>-95.935287490000007</v>
          </cell>
          <cell r="AV321">
            <v>-96.00411591000001</v>
          </cell>
          <cell r="AW321">
            <v>-106.54528191999998</v>
          </cell>
          <cell r="AX321">
            <v>-102.75487388000001</v>
          </cell>
          <cell r="AY321">
            <v>-104.926283</v>
          </cell>
          <cell r="AZ321">
            <v>0</v>
          </cell>
          <cell r="BA321">
            <v>0</v>
          </cell>
          <cell r="BB321">
            <v>-985.47838427000011</v>
          </cell>
          <cell r="BC321">
            <v>0</v>
          </cell>
          <cell r="BD321">
            <v>0</v>
          </cell>
          <cell r="BE321">
            <v>0</v>
          </cell>
          <cell r="BF321">
            <v>0</v>
          </cell>
          <cell r="BG321">
            <v>-114.01595924999999</v>
          </cell>
          <cell r="BH321">
            <v>-114.01595924999999</v>
          </cell>
          <cell r="BI321">
            <v>-114.01595924999999</v>
          </cell>
          <cell r="BJ321">
            <v>-114.01595924999999</v>
          </cell>
          <cell r="BK321">
            <v>-114.01595924999999</v>
          </cell>
          <cell r="BL321">
            <v>-114.01595924999999</v>
          </cell>
          <cell r="BM321">
            <v>-114.01595924999999</v>
          </cell>
          <cell r="BN321">
            <v>-114.01596025000001</v>
          </cell>
          <cell r="BO321">
            <v>18.056881020000077</v>
          </cell>
          <cell r="BP321">
            <v>-894.07079398000008</v>
          </cell>
          <cell r="BQ321">
            <v>-114.01595858333333</v>
          </cell>
          <cell r="BR321">
            <v>-114.01595785606061</v>
          </cell>
          <cell r="BS321">
            <v>-114.01595858333333</v>
          </cell>
          <cell r="BT321">
            <v>-114.01595924999999</v>
          </cell>
          <cell r="BU321">
            <v>-114.01595925819186</v>
          </cell>
          <cell r="BV321">
            <v>-114.01595927247757</v>
          </cell>
          <cell r="BW321">
            <v>-114.01595823263629</v>
          </cell>
          <cell r="BX321">
            <v>-114.01595987596964</v>
          </cell>
          <cell r="BY321">
            <v>-114.01595908196971</v>
          </cell>
          <cell r="BZ321">
            <v>-114.01596004363971</v>
          </cell>
          <cell r="CA321">
            <v>-114.01595977363969</v>
          </cell>
          <cell r="CB321">
            <v>-114.01595799362973</v>
          </cell>
          <cell r="CC321">
            <v>-1368.1915078048812</v>
          </cell>
          <cell r="CD321">
            <v>-1291.65238224</v>
          </cell>
          <cell r="CE321">
            <v>-1368.1915032727275</v>
          </cell>
          <cell r="CF321">
            <v>-1416.0782058872728</v>
          </cell>
          <cell r="CG321">
            <v>-1465.6409430933268</v>
          </cell>
          <cell r="CH321">
            <v>-1516.9383761015936</v>
          </cell>
          <cell r="CI321">
            <v>-1570.0312192651493</v>
          </cell>
          <cell r="CJ321">
            <v>-1624.9823119394287</v>
          </cell>
        </row>
        <row r="322">
          <cell r="A322" t="str">
            <v>ER BAC 01100</v>
          </cell>
          <cell r="C322" t="str">
            <v>Préstamos a activos</v>
          </cell>
          <cell r="E322">
            <v>-49.301999999999992</v>
          </cell>
          <cell r="F322">
            <v>-24.036106300800004</v>
          </cell>
          <cell r="G322">
            <v>-16.160100000000003</v>
          </cell>
          <cell r="H322">
            <v>-14.247120189432305</v>
          </cell>
          <cell r="I322">
            <v>-24.166505247112429</v>
          </cell>
          <cell r="J322">
            <v>-13.054415418733486</v>
          </cell>
          <cell r="K322">
            <v>-12.893589459223598</v>
          </cell>
          <cell r="L322">
            <v>-16.013922306156672</v>
          </cell>
          <cell r="M322">
            <v>-6.9977771904659258</v>
          </cell>
          <cell r="N322">
            <v>-1.8139309160475601</v>
          </cell>
          <cell r="O322">
            <v>-0.45651683156024375</v>
          </cell>
          <cell r="P322">
            <v>-0.69254948726091803</v>
          </cell>
          <cell r="Q322">
            <v>-0.73783383111035017</v>
          </cell>
          <cell r="R322">
            <v>-0.7324876142257063</v>
          </cell>
          <cell r="S322">
            <v>0.41242116207068968</v>
          </cell>
          <cell r="T322">
            <v>-0.61313568251380002</v>
          </cell>
          <cell r="U322">
            <v>-0.44661180475740481</v>
          </cell>
          <cell r="V322">
            <v>-0.58240816009121898</v>
          </cell>
          <cell r="W322">
            <v>-0.55360976874595202</v>
          </cell>
          <cell r="X322">
            <v>-0.40567790787200764</v>
          </cell>
          <cell r="Y322">
            <v>-0.65677349479787739</v>
          </cell>
          <cell r="Z322">
            <v>3.8569862101528418</v>
          </cell>
          <cell r="AA322">
            <v>-1.6081972107119471</v>
          </cell>
          <cell r="AB322">
            <v>-0.74296099382802339</v>
          </cell>
          <cell r="AC322">
            <v>-0.63103838549439306</v>
          </cell>
          <cell r="AD322">
            <v>-0.50076315757536516</v>
          </cell>
          <cell r="AE322">
            <v>-0.63461173473915811</v>
          </cell>
          <cell r="AF322">
            <v>0.64130076163086258</v>
          </cell>
          <cell r="AG322">
            <v>-0.58879453418752392</v>
          </cell>
          <cell r="AH322">
            <v>-0.571554172841366</v>
          </cell>
          <cell r="AI322">
            <v>-0.28447699600398124</v>
          </cell>
          <cell r="AJ322">
            <v>-0.55502745046833735</v>
          </cell>
          <cell r="AK322">
            <v>-0.59792882309549367</v>
          </cell>
          <cell r="AL322">
            <v>-0.61139626726156882</v>
          </cell>
          <cell r="AM322">
            <v>3.9077497778217616</v>
          </cell>
          <cell r="AN322">
            <v>-1.1695019760425867</v>
          </cell>
          <cell r="AO322">
            <v>-4.5201776733216388</v>
          </cell>
          <cell r="AP322">
            <v>-0.67922436167613209</v>
          </cell>
          <cell r="AQ322">
            <v>-0.55717843988095128</v>
          </cell>
          <cell r="AR322">
            <v>-0.62669057091566283</v>
          </cell>
          <cell r="AS322">
            <v>-0.43755747441854509</v>
          </cell>
          <cell r="AT322">
            <v>0.51401221895357363</v>
          </cell>
          <cell r="AU322">
            <v>-0.4034123117306132</v>
          </cell>
          <cell r="AV322">
            <v>-0.41732136690156496</v>
          </cell>
          <cell r="AW322">
            <v>-8.9797777352905506E-2</v>
          </cell>
          <cell r="AX322">
            <v>-0.27035176884626366</v>
          </cell>
          <cell r="AY322">
            <v>-0.33392704089576519</v>
          </cell>
          <cell r="BB322">
            <v>-3.3014488936648303</v>
          </cell>
          <cell r="BG322">
            <v>-0.10082624999999999</v>
          </cell>
          <cell r="BH322">
            <v>-0.10082624999999999</v>
          </cell>
          <cell r="BI322">
            <v>-0.10082624999999999</v>
          </cell>
          <cell r="BJ322">
            <v>-0.10082624999999999</v>
          </cell>
          <cell r="BK322">
            <v>-0.10082624999999999</v>
          </cell>
          <cell r="BL322">
            <v>-0.10082624999999999</v>
          </cell>
          <cell r="BM322">
            <v>-0.10082624999999999</v>
          </cell>
          <cell r="BN322">
            <v>-0.10082624999999999</v>
          </cell>
          <cell r="BP322">
            <v>-0.80660999999999994</v>
          </cell>
          <cell r="BQ322">
            <v>-0.10082624999999999</v>
          </cell>
          <cell r="BR322">
            <v>-0.10082624999999999</v>
          </cell>
          <cell r="BS322">
            <v>-0.10082624999999999</v>
          </cell>
          <cell r="BT322">
            <v>-0.10082624999999999</v>
          </cell>
          <cell r="BU322">
            <v>-0.10082624999999999</v>
          </cell>
          <cell r="BV322">
            <v>-0.10082624999999999</v>
          </cell>
          <cell r="BW322">
            <v>-0.10082624999999999</v>
          </cell>
          <cell r="BX322">
            <v>-0.10082624999999999</v>
          </cell>
          <cell r="BY322">
            <v>-0.10082624999999999</v>
          </cell>
          <cell r="BZ322">
            <v>-0.10082624999999999</v>
          </cell>
          <cell r="CA322">
            <v>-0.10082624999999999</v>
          </cell>
          <cell r="CB322">
            <v>-0.10082624999999999</v>
          </cell>
          <cell r="CC322">
            <v>-1.2099149999999996</v>
          </cell>
          <cell r="CD322">
            <v>-4.7009847802545064</v>
          </cell>
          <cell r="CE322">
            <v>-1.2099149999999999</v>
          </cell>
          <cell r="CF322">
            <v>-1.2522620249999998</v>
          </cell>
          <cell r="CG322">
            <v>-1.2960911958749997</v>
          </cell>
          <cell r="CH322">
            <v>-1.3414543877306246</v>
          </cell>
          <cell r="CI322">
            <v>-1.3884052913011964</v>
          </cell>
          <cell r="CJ322">
            <v>-1.4369994764967382</v>
          </cell>
        </row>
        <row r="323">
          <cell r="A323" t="str">
            <v>ER BAC 01200</v>
          </cell>
          <cell r="C323" t="str">
            <v>PEA activos</v>
          </cell>
          <cell r="E323">
            <v>-105.27</v>
          </cell>
          <cell r="F323">
            <v>-81.075233566799994</v>
          </cell>
          <cell r="G323">
            <v>-158.23993439999998</v>
          </cell>
          <cell r="H323">
            <v>-130.21256560376719</v>
          </cell>
          <cell r="I323">
            <v>-109.28543518124874</v>
          </cell>
          <cell r="J323">
            <v>-115.42308930186279</v>
          </cell>
          <cell r="K323">
            <v>-139.73981011518165</v>
          </cell>
          <cell r="L323">
            <v>-165.79184751480946</v>
          </cell>
          <cell r="M323">
            <v>-174.73176242327378</v>
          </cell>
          <cell r="N323">
            <v>-153.01158119551133</v>
          </cell>
          <cell r="O323">
            <v>-14.936699452141946</v>
          </cell>
          <cell r="P323">
            <v>-13.649010890649304</v>
          </cell>
          <cell r="Q323">
            <v>-14.657290009565354</v>
          </cell>
          <cell r="R323">
            <v>-20.485398355133686</v>
          </cell>
          <cell r="S323">
            <v>-15.21432699152275</v>
          </cell>
          <cell r="T323">
            <v>-14.02519785969448</v>
          </cell>
          <cell r="U323">
            <v>-14.758666268146676</v>
          </cell>
          <cell r="V323">
            <v>-12.933764675019003</v>
          </cell>
          <cell r="W323">
            <v>-15.134635352281819</v>
          </cell>
          <cell r="X323">
            <v>-14.579669033021961</v>
          </cell>
          <cell r="Y323">
            <v>-14.720396139447127</v>
          </cell>
          <cell r="Z323">
            <v>-16.792702330718914</v>
          </cell>
          <cell r="AA323">
            <v>-181.88775735734302</v>
          </cell>
          <cell r="AB323">
            <v>-14.624796434953737</v>
          </cell>
          <cell r="AC323">
            <v>-15.20923657399346</v>
          </cell>
          <cell r="AD323">
            <v>-16.117179352292766</v>
          </cell>
          <cell r="AE323">
            <v>-15.744272243823742</v>
          </cell>
          <cell r="AF323">
            <v>-16.777681448504168</v>
          </cell>
          <cell r="AG323">
            <v>-18.18992512884812</v>
          </cell>
          <cell r="AH323">
            <v>-16.676806827274397</v>
          </cell>
          <cell r="AI323">
            <v>-16.876590315962272</v>
          </cell>
          <cell r="AJ323">
            <v>-11.777709978196331</v>
          </cell>
          <cell r="AK323">
            <v>-16.494838183193139</v>
          </cell>
          <cell r="AL323">
            <v>-16.070489924590809</v>
          </cell>
          <cell r="AM323">
            <v>-18.42827156679742</v>
          </cell>
          <cell r="AN323">
            <v>-192.98779797843036</v>
          </cell>
          <cell r="AO323">
            <v>-188.81591883502452</v>
          </cell>
          <cell r="AP323">
            <v>-21.088724321166957</v>
          </cell>
          <cell r="AQ323">
            <v>-16.200134341573964</v>
          </cell>
          <cell r="AR323">
            <v>-17.646047675646894</v>
          </cell>
          <cell r="AS323">
            <v>-16.765637572327964</v>
          </cell>
          <cell r="AT323">
            <v>-17.475304412072127</v>
          </cell>
          <cell r="AU323">
            <v>-17.055567327946548</v>
          </cell>
          <cell r="AV323">
            <v>-17.866946304958766</v>
          </cell>
          <cell r="AW323">
            <v>-18.09866147525856</v>
          </cell>
          <cell r="AX323">
            <v>-17.399167513365708</v>
          </cell>
          <cell r="AY323">
            <v>-17.818059122414915</v>
          </cell>
          <cell r="BB323">
            <v>-177.41425006673242</v>
          </cell>
          <cell r="BG323">
            <v>-16.645214999999997</v>
          </cell>
          <cell r="BH323">
            <v>-16.645214999999997</v>
          </cell>
          <cell r="BI323">
            <v>-16.645214999999997</v>
          </cell>
          <cell r="BJ323">
            <v>-16.645214999999997</v>
          </cell>
          <cell r="BK323">
            <v>-16.645214999999997</v>
          </cell>
          <cell r="BL323">
            <v>-16.645214999999997</v>
          </cell>
          <cell r="BM323">
            <v>-16.645214999999997</v>
          </cell>
          <cell r="BN323">
            <v>-16.645214999999997</v>
          </cell>
          <cell r="BP323">
            <v>-133.16171999999997</v>
          </cell>
          <cell r="BQ323">
            <v>-16.645214999999997</v>
          </cell>
          <cell r="BR323">
            <v>-16.645214999999997</v>
          </cell>
          <cell r="BS323">
            <v>-16.645214999999997</v>
          </cell>
          <cell r="BT323">
            <v>-16.645214999999997</v>
          </cell>
          <cell r="BU323">
            <v>-16.645214999999997</v>
          </cell>
          <cell r="BV323">
            <v>-16.645214999999997</v>
          </cell>
          <cell r="BW323">
            <v>-16.645214999999997</v>
          </cell>
          <cell r="BX323">
            <v>-16.645214999999997</v>
          </cell>
          <cell r="BY323">
            <v>-16.645214999999997</v>
          </cell>
          <cell r="BZ323">
            <v>-16.645214999999997</v>
          </cell>
          <cell r="CA323">
            <v>-16.645214999999997</v>
          </cell>
          <cell r="CB323">
            <v>-16.645214999999997</v>
          </cell>
          <cell r="CC323">
            <v>-199.74258</v>
          </cell>
          <cell r="CD323">
            <v>-196.36855558842549</v>
          </cell>
          <cell r="CE323">
            <v>-199.74257999999998</v>
          </cell>
          <cell r="CF323">
            <v>-206.73357029999997</v>
          </cell>
          <cell r="CG323">
            <v>-213.96924526049995</v>
          </cell>
          <cell r="CH323">
            <v>-221.45816884461743</v>
          </cell>
          <cell r="CI323">
            <v>-229.20920475417901</v>
          </cell>
          <cell r="CJ323">
            <v>-237.23152692057525</v>
          </cell>
        </row>
        <row r="324">
          <cell r="A324" t="str">
            <v>ER BAC 01000</v>
          </cell>
          <cell r="C324" t="str">
            <v>Beneficios Activos</v>
          </cell>
          <cell r="D324">
            <v>0</v>
          </cell>
          <cell r="E324">
            <v>-154.572</v>
          </cell>
          <cell r="F324">
            <v>-105.11133986759999</v>
          </cell>
          <cell r="G324">
            <v>-174.40003439999998</v>
          </cell>
          <cell r="H324">
            <v>-144.4596857931995</v>
          </cell>
          <cell r="I324">
            <v>-133.45194042836118</v>
          </cell>
          <cell r="J324">
            <v>-128.47750472059627</v>
          </cell>
          <cell r="K324">
            <v>-152.63339957440525</v>
          </cell>
          <cell r="L324">
            <v>-181.80576982096613</v>
          </cell>
          <cell r="M324">
            <v>-181.72953961373972</v>
          </cell>
          <cell r="N324">
            <v>-154.82551211155888</v>
          </cell>
          <cell r="O324">
            <v>-15.39321628370219</v>
          </cell>
          <cell r="P324">
            <v>-14.341560377910222</v>
          </cell>
          <cell r="Q324">
            <v>-15.395123840675705</v>
          </cell>
          <cell r="R324">
            <v>-21.217885969359394</v>
          </cell>
          <cell r="S324">
            <v>-14.80190582945206</v>
          </cell>
          <cell r="T324">
            <v>-14.638333542208279</v>
          </cell>
          <cell r="U324">
            <v>-15.205278072904081</v>
          </cell>
          <cell r="V324">
            <v>-13.516172835110222</v>
          </cell>
          <cell r="W324">
            <v>-15.688245121027771</v>
          </cell>
          <cell r="X324">
            <v>-14.985346940893969</v>
          </cell>
          <cell r="Y324">
            <v>-15.377169634245003</v>
          </cell>
          <cell r="Z324">
            <v>-12.935716120566072</v>
          </cell>
          <cell r="AA324">
            <v>-183.49595456805497</v>
          </cell>
          <cell r="AB324">
            <v>-15.36775742878176</v>
          </cell>
          <cell r="AC324">
            <v>-15.840274959487854</v>
          </cell>
          <cell r="AD324">
            <v>-16.617942509868129</v>
          </cell>
          <cell r="AE324">
            <v>-16.3788839785629</v>
          </cell>
          <cell r="AF324">
            <v>-16.136380686873306</v>
          </cell>
          <cell r="AG324">
            <v>-18.778719663035645</v>
          </cell>
          <cell r="AH324">
            <v>-17.248361000115764</v>
          </cell>
          <cell r="AI324">
            <v>-17.161067311966253</v>
          </cell>
          <cell r="AJ324">
            <v>-12.332737428664668</v>
          </cell>
          <cell r="AK324">
            <v>-17.092767006288632</v>
          </cell>
          <cell r="AL324">
            <v>-16.681886191852378</v>
          </cell>
          <cell r="AM324">
            <v>-14.520521788975659</v>
          </cell>
          <cell r="AN324">
            <v>-194.15729995447296</v>
          </cell>
          <cell r="AO324">
            <v>-193.33609650834615</v>
          </cell>
          <cell r="AP324">
            <v>-21.767948682843087</v>
          </cell>
          <cell r="AQ324">
            <v>-16.757312781454914</v>
          </cell>
          <cell r="AR324">
            <v>-18.272738246562557</v>
          </cell>
          <cell r="AS324">
            <v>-17.203195046746508</v>
          </cell>
          <cell r="AT324">
            <v>-16.961292193118553</v>
          </cell>
          <cell r="AU324">
            <v>-17.45897963967716</v>
          </cell>
          <cell r="AV324">
            <v>-18.284267671860331</v>
          </cell>
          <cell r="AW324">
            <v>-18.188459252611466</v>
          </cell>
          <cell r="AX324">
            <v>-17.669519282211972</v>
          </cell>
          <cell r="AY324">
            <v>-18.151986163310681</v>
          </cell>
          <cell r="AZ324">
            <v>0</v>
          </cell>
          <cell r="BA324">
            <v>0</v>
          </cell>
          <cell r="BB324">
            <v>-180.71569896039725</v>
          </cell>
          <cell r="BC324">
            <v>0</v>
          </cell>
          <cell r="BD324">
            <v>0</v>
          </cell>
          <cell r="BE324">
            <v>0</v>
          </cell>
          <cell r="BF324">
            <v>0</v>
          </cell>
          <cell r="BG324">
            <v>-16.746041249999998</v>
          </cell>
          <cell r="BH324">
            <v>-16.746041249999998</v>
          </cell>
          <cell r="BI324">
            <v>-16.746041249999998</v>
          </cell>
          <cell r="BJ324">
            <v>-16.746041249999998</v>
          </cell>
          <cell r="BK324">
            <v>-16.746041249999998</v>
          </cell>
          <cell r="BL324">
            <v>-16.746041249999998</v>
          </cell>
          <cell r="BM324">
            <v>-16.746041249999998</v>
          </cell>
          <cell r="BN324">
            <v>-16.746041249999998</v>
          </cell>
          <cell r="BO324">
            <v>0</v>
          </cell>
          <cell r="BP324">
            <v>-133.96832999999998</v>
          </cell>
          <cell r="BQ324">
            <v>-16.746041249999998</v>
          </cell>
          <cell r="BR324">
            <v>-16.746041249999998</v>
          </cell>
          <cell r="BS324">
            <v>-16.746041249999998</v>
          </cell>
          <cell r="BT324">
            <v>-16.746041249999998</v>
          </cell>
          <cell r="BU324">
            <v>-16.746041249999998</v>
          </cell>
          <cell r="BV324">
            <v>-16.746041249999998</v>
          </cell>
          <cell r="BW324">
            <v>-16.746041249999998</v>
          </cell>
          <cell r="BX324">
            <v>-16.746041249999998</v>
          </cell>
          <cell r="BY324">
            <v>-16.746041249999998</v>
          </cell>
          <cell r="BZ324">
            <v>-16.746041249999998</v>
          </cell>
          <cell r="CA324">
            <v>-16.746041249999998</v>
          </cell>
          <cell r="CB324">
            <v>-16.746041249999998</v>
          </cell>
          <cell r="CC324">
            <v>-200.952495</v>
          </cell>
          <cell r="CD324">
            <v>-201.06954036868001</v>
          </cell>
          <cell r="CE324">
            <v>-200.95249499999997</v>
          </cell>
          <cell r="CF324">
            <v>-207.98583232499996</v>
          </cell>
          <cell r="CG324">
            <v>-215.26533645637494</v>
          </cell>
          <cell r="CH324">
            <v>-222.79962323234807</v>
          </cell>
          <cell r="CI324">
            <v>-230.5976100454802</v>
          </cell>
          <cell r="CJ324">
            <v>-238.66852639707199</v>
          </cell>
        </row>
        <row r="325">
          <cell r="A325" t="str">
            <v>ER BJU 01100</v>
          </cell>
          <cell r="C325" t="str">
            <v>Préstamos a jubilados</v>
          </cell>
          <cell r="E325">
            <v>-25.398</v>
          </cell>
          <cell r="F325">
            <v>-12.382236579200002</v>
          </cell>
          <cell r="G325">
            <v>-8.7399000000000022</v>
          </cell>
          <cell r="H325">
            <v>-7.8086381202994479</v>
          </cell>
          <cell r="I325">
            <v>-12.498111027075389</v>
          </cell>
          <cell r="J325">
            <v>-5.9600998418509166</v>
          </cell>
          <cell r="K325">
            <v>-5.9002618042387471</v>
          </cell>
          <cell r="L325">
            <v>-7.9219297190576103</v>
          </cell>
          <cell r="M325">
            <v>-3.8356305203850596</v>
          </cell>
          <cell r="N325">
            <v>-0.98817138980572938</v>
          </cell>
          <cell r="O325">
            <v>-0.29521148885436327</v>
          </cell>
          <cell r="P325">
            <v>0.15070116514243587</v>
          </cell>
          <cell r="Q325">
            <v>-0.10983216908124749</v>
          </cell>
          <cell r="R325">
            <v>-8.2843334245988554E-2</v>
          </cell>
          <cell r="S325">
            <v>-8.3028102466001341E-2</v>
          </cell>
          <cell r="T325">
            <v>-6.5174220467830946E-2</v>
          </cell>
          <cell r="U325">
            <v>-0.10152995929240938</v>
          </cell>
          <cell r="V325">
            <v>-0.11764112249114256</v>
          </cell>
          <cell r="W325">
            <v>2.2561393718736E-2</v>
          </cell>
          <cell r="X325">
            <v>-8.7133188676582041E-2</v>
          </cell>
          <cell r="Y325">
            <v>-9.5074553333529765E-2</v>
          </cell>
          <cell r="Z325">
            <v>-0.12757914695361983</v>
          </cell>
          <cell r="AA325">
            <v>-0.9917847270015433</v>
          </cell>
          <cell r="AB325">
            <v>-0.10792630469592135</v>
          </cell>
          <cell r="AC325">
            <v>-2.0992003197392584E-2</v>
          </cell>
          <cell r="AD325">
            <v>-0.11061754792833245</v>
          </cell>
          <cell r="AE325">
            <v>-8.8948185326617746E-2</v>
          </cell>
          <cell r="AF325">
            <v>-3.8283704791420625E-2</v>
          </cell>
          <cell r="AG325">
            <v>-9.7241672773801135E-2</v>
          </cell>
          <cell r="AH325">
            <v>-6.9148670612862451E-2</v>
          </cell>
          <cell r="AI325">
            <v>-4.507894523704925E-2</v>
          </cell>
          <cell r="AJ325">
            <v>-5.6294902602546104E-2</v>
          </cell>
          <cell r="AK325">
            <v>-0.12273325584699213</v>
          </cell>
          <cell r="AL325">
            <v>-7.8369170232335361E-2</v>
          </cell>
          <cell r="AM325">
            <v>-0.1112987918042192</v>
          </cell>
          <cell r="AN325">
            <v>-0.94693315504949038</v>
          </cell>
          <cell r="AO325">
            <v>-1.4579599664247089</v>
          </cell>
          <cell r="AP325">
            <v>-0.12018030070948216</v>
          </cell>
          <cell r="AQ325">
            <v>-4.9243294072697563E-2</v>
          </cell>
          <cell r="AR325">
            <v>-5.4249386739703365E-2</v>
          </cell>
          <cell r="AS325">
            <v>6.1674648424184797E-3</v>
          </cell>
          <cell r="AT325">
            <v>0.12500722311656798</v>
          </cell>
          <cell r="AU325">
            <v>4.1624573589881031E-2</v>
          </cell>
          <cell r="AV325">
            <v>-2.1856898739160968E-3</v>
          </cell>
          <cell r="AW325">
            <v>1.3665403504269369E-2</v>
          </cell>
          <cell r="AX325">
            <v>5.3337317496328862E-2</v>
          </cell>
          <cell r="AY325">
            <v>3.8691672971248314E-2</v>
          </cell>
          <cell r="BB325">
            <v>5.2634984124914852E-2</v>
          </cell>
          <cell r="BG325">
            <v>-8.1678749999999981E-2</v>
          </cell>
          <cell r="BH325">
            <v>-8.1678749999999981E-2</v>
          </cell>
          <cell r="BI325">
            <v>-8.1678749999999981E-2</v>
          </cell>
          <cell r="BJ325">
            <v>-8.1678749999999981E-2</v>
          </cell>
          <cell r="BK325">
            <v>-8.1678749999999981E-2</v>
          </cell>
          <cell r="BL325">
            <v>-8.1678749999999981E-2</v>
          </cell>
          <cell r="BM325">
            <v>-8.1678749999999981E-2</v>
          </cell>
          <cell r="BN325">
            <v>-8.1678749999999981E-2</v>
          </cell>
          <cell r="BP325">
            <v>-0.65342999999999984</v>
          </cell>
          <cell r="BQ325">
            <v>-8.1678749999999981E-2</v>
          </cell>
          <cell r="BR325">
            <v>-8.1678749999999981E-2</v>
          </cell>
          <cell r="BS325">
            <v>-8.1678749999999981E-2</v>
          </cell>
          <cell r="BT325">
            <v>-8.1678749999999981E-2</v>
          </cell>
          <cell r="BU325">
            <v>-8.1678749999999981E-2</v>
          </cell>
          <cell r="BV325">
            <v>-8.1678749999999981E-2</v>
          </cell>
          <cell r="BW325">
            <v>-8.1678749999999981E-2</v>
          </cell>
          <cell r="BX325">
            <v>-8.1678749999999981E-2</v>
          </cell>
          <cell r="BY325">
            <v>-8.1678749999999981E-2</v>
          </cell>
          <cell r="BZ325">
            <v>-8.1678749999999981E-2</v>
          </cell>
          <cell r="CA325">
            <v>-8.1678749999999981E-2</v>
          </cell>
          <cell r="CB325">
            <v>-8.1678749999999981E-2</v>
          </cell>
          <cell r="CC325">
            <v>-0.98014499999999993</v>
          </cell>
          <cell r="CD325">
            <v>-1.5162783650816969</v>
          </cell>
          <cell r="CE325">
            <v>-0.98014499999999982</v>
          </cell>
          <cell r="CF325">
            <v>-1.0144500749999998</v>
          </cell>
          <cell r="CG325">
            <v>-1.0499558276249998</v>
          </cell>
          <cell r="CH325">
            <v>-1.0867042815918748</v>
          </cell>
          <cell r="CI325">
            <v>-1.1247389314475904</v>
          </cell>
          <cell r="CJ325">
            <v>-1.1641047940482561</v>
          </cell>
        </row>
        <row r="326">
          <cell r="A326" t="str">
            <v>ER BJU 01200</v>
          </cell>
          <cell r="C326" t="str">
            <v>PEA jubilados</v>
          </cell>
          <cell r="E326">
            <v>-54.23</v>
          </cell>
          <cell r="F326">
            <v>-41.766029413200002</v>
          </cell>
          <cell r="G326">
            <v>-82.160065599999982</v>
          </cell>
          <cell r="H326">
            <v>-88.136854137605269</v>
          </cell>
          <cell r="I326">
            <v>-75.668278791930831</v>
          </cell>
          <cell r="J326">
            <v>-70.211418165556765</v>
          </cell>
          <cell r="K326">
            <v>-82.852496992446689</v>
          </cell>
          <cell r="L326">
            <v>-97.563723259708908</v>
          </cell>
          <cell r="M326">
            <v>-53.64351396634509</v>
          </cell>
          <cell r="N326">
            <v>-16.98000978996085</v>
          </cell>
          <cell r="O326">
            <v>-1.5190828937064642</v>
          </cell>
          <cell r="P326">
            <v>-1.2891564775456763</v>
          </cell>
          <cell r="Q326">
            <v>-1.4338833397063357</v>
          </cell>
          <cell r="R326">
            <v>-1.4351542255991707</v>
          </cell>
          <cell r="S326">
            <v>-1.4311249669180597</v>
          </cell>
          <cell r="T326">
            <v>-1.4109744939559909</v>
          </cell>
          <cell r="U326">
            <v>-1.4614970196873596</v>
          </cell>
          <cell r="V326">
            <v>-1.4264250816629362</v>
          </cell>
          <cell r="W326">
            <v>-1.4011212800899959</v>
          </cell>
          <cell r="X326">
            <v>-1.5050032927940684</v>
          </cell>
          <cell r="Y326">
            <v>-1.4451610453841783</v>
          </cell>
          <cell r="Z326">
            <v>-1.5164258317364001</v>
          </cell>
          <cell r="AA326">
            <v>-17.275009948786636</v>
          </cell>
          <cell r="AB326">
            <v>-1.5677465650653284</v>
          </cell>
          <cell r="AC326">
            <v>-1.4269187136773467</v>
          </cell>
          <cell r="AD326">
            <v>-1.5407840103824484</v>
          </cell>
          <cell r="AE326">
            <v>-1.481283621134895</v>
          </cell>
          <cell r="AF326">
            <v>-1.4973847735060328</v>
          </cell>
          <cell r="AG326">
            <v>-1.4847892552009245</v>
          </cell>
          <cell r="AH326">
            <v>-1.551812007053109</v>
          </cell>
          <cell r="AI326">
            <v>-1.5719153454322485</v>
          </cell>
          <cell r="AJ326">
            <v>-1.5525907969410515</v>
          </cell>
          <cell r="AK326">
            <v>-1.6248511036718563</v>
          </cell>
          <cell r="AL326">
            <v>-1.5724005827132028</v>
          </cell>
          <cell r="AM326">
            <v>-1.6607680034392764</v>
          </cell>
          <cell r="AN326">
            <v>-18.533244778217721</v>
          </cell>
          <cell r="AO326">
            <v>-8.8658941335752939</v>
          </cell>
          <cell r="AP326">
            <v>-1.6842417110543477</v>
          </cell>
          <cell r="AQ326">
            <v>-1.5235792635542222</v>
          </cell>
          <cell r="AR326">
            <v>-1.5883772144618287</v>
          </cell>
          <cell r="AS326">
            <v>-1.369814866176537</v>
          </cell>
          <cell r="AT326">
            <v>-1.4330008477978513</v>
          </cell>
          <cell r="AU326">
            <v>-1.4021763102760243</v>
          </cell>
          <cell r="AV326">
            <v>-1.4432331623054453</v>
          </cell>
          <cell r="AW326">
            <v>-1.4483464915198747</v>
          </cell>
          <cell r="AX326">
            <v>-1.4123567575912657</v>
          </cell>
          <cell r="AY326">
            <v>-1.3837715303073888</v>
          </cell>
          <cell r="BB326">
            <v>-14.688898155044784</v>
          </cell>
          <cell r="BG326">
            <v>-1.59847125</v>
          </cell>
          <cell r="BH326">
            <v>-1.59847125</v>
          </cell>
          <cell r="BI326">
            <v>-1.59847125</v>
          </cell>
          <cell r="BJ326">
            <v>-1.59847125</v>
          </cell>
          <cell r="BK326">
            <v>-1.59847125</v>
          </cell>
          <cell r="BL326">
            <v>-1.59847125</v>
          </cell>
          <cell r="BM326">
            <v>-1.59847125</v>
          </cell>
          <cell r="BN326">
            <v>-1.59847125</v>
          </cell>
          <cell r="BP326">
            <v>-12.787769999999998</v>
          </cell>
          <cell r="BQ326">
            <v>-1.59847125</v>
          </cell>
          <cell r="BR326">
            <v>-1.59847125</v>
          </cell>
          <cell r="BS326">
            <v>-1.59847125</v>
          </cell>
          <cell r="BT326">
            <v>-1.59847125</v>
          </cell>
          <cell r="BU326">
            <v>-1.59847125</v>
          </cell>
          <cell r="BV326">
            <v>-1.59847125</v>
          </cell>
          <cell r="BW326">
            <v>-1.59847125</v>
          </cell>
          <cell r="BX326">
            <v>-1.59847125</v>
          </cell>
          <cell r="BY326">
            <v>-1.59847125</v>
          </cell>
          <cell r="BZ326">
            <v>-1.59847125</v>
          </cell>
          <cell r="CA326">
            <v>-1.59847125</v>
          </cell>
          <cell r="CB326">
            <v>-1.59847125</v>
          </cell>
          <cell r="CC326">
            <v>-19.181654999999996</v>
          </cell>
          <cell r="CD326">
            <v>-9.220529898918306</v>
          </cell>
          <cell r="CE326">
            <v>-19.181654999999999</v>
          </cell>
          <cell r="CF326">
            <v>-19.853012924999998</v>
          </cell>
          <cell r="CG326">
            <v>-20.547868377374996</v>
          </cell>
          <cell r="CH326">
            <v>-21.267043770583118</v>
          </cell>
          <cell r="CI326">
            <v>-22.011390302553526</v>
          </cell>
          <cell r="CJ326">
            <v>-22.781788963142898</v>
          </cell>
        </row>
        <row r="327">
          <cell r="A327" t="str">
            <v>ER BJU 01300</v>
          </cell>
          <cell r="C327" t="str">
            <v>Aportación a reservas del personal</v>
          </cell>
          <cell r="E327">
            <v>-185.8</v>
          </cell>
          <cell r="F327">
            <v>-162.86511799999997</v>
          </cell>
          <cell r="G327">
            <v>-155.30000000000001</v>
          </cell>
          <cell r="H327">
            <v>-231.5</v>
          </cell>
          <cell r="I327">
            <v>-206.45208959999999</v>
          </cell>
          <cell r="J327">
            <v>-194.40069879999999</v>
          </cell>
          <cell r="K327">
            <v>-58.945899000000054</v>
          </cell>
          <cell r="L327">
            <v>-1.6006240000000023</v>
          </cell>
          <cell r="M327">
            <v>-593.55977099999996</v>
          </cell>
          <cell r="N327">
            <v>-145.6824180000001</v>
          </cell>
          <cell r="O327">
            <v>-21.466294000000012</v>
          </cell>
          <cell r="P327">
            <v>-2.4865054000000129</v>
          </cell>
          <cell r="Q327">
            <v>-2.4865096000000051</v>
          </cell>
          <cell r="R327">
            <v>-2.4865049999999798</v>
          </cell>
          <cell r="S327">
            <v>-2.4865049999999798</v>
          </cell>
          <cell r="T327">
            <v>-2.4865050000000011</v>
          </cell>
          <cell r="U327">
            <v>-2.4865050000000366</v>
          </cell>
          <cell r="V327">
            <v>-2.4865049999999798</v>
          </cell>
          <cell r="W327">
            <v>-2.4865050000000366</v>
          </cell>
          <cell r="X327">
            <v>-2.4865049999999229</v>
          </cell>
          <cell r="Y327">
            <v>-2.4865050000000082</v>
          </cell>
          <cell r="Z327">
            <v>-277.32838100000004</v>
          </cell>
          <cell r="AA327">
            <v>-323.65973000000002</v>
          </cell>
          <cell r="AB327">
            <v>-52.939714999999978</v>
          </cell>
          <cell r="AC327">
            <v>5.6843418860808015E-14</v>
          </cell>
          <cell r="AD327">
            <v>-5.6843418860808015E-14</v>
          </cell>
          <cell r="AE327">
            <v>-5.6843418860808015E-14</v>
          </cell>
          <cell r="AF327">
            <v>5.6843418860808015E-14</v>
          </cell>
          <cell r="AG327">
            <v>0</v>
          </cell>
          <cell r="AH327">
            <v>-5.6843418860808015E-14</v>
          </cell>
          <cell r="AI327">
            <v>0</v>
          </cell>
          <cell r="AJ327">
            <v>5.6843418860808015E-14</v>
          </cell>
          <cell r="AK327">
            <v>0</v>
          </cell>
          <cell r="AL327">
            <v>0</v>
          </cell>
          <cell r="AM327">
            <v>5.6843418860808015E-14</v>
          </cell>
          <cell r="AN327">
            <v>-52.939714999999921</v>
          </cell>
          <cell r="AO327">
            <v>-110.19312083522257</v>
          </cell>
          <cell r="AP327">
            <v>-45.595578000000032</v>
          </cell>
          <cell r="AQ327">
            <v>0</v>
          </cell>
          <cell r="AR327">
            <v>34.030339700000013</v>
          </cell>
          <cell r="AS327">
            <v>-3.8550793999999726</v>
          </cell>
          <cell r="AT327">
            <v>-3.8550793000000532</v>
          </cell>
          <cell r="AU327">
            <v>-3.8550795000000235</v>
          </cell>
          <cell r="AV327">
            <v>-3.8550793999999442</v>
          </cell>
          <cell r="AW327">
            <v>-3.8550793999999655</v>
          </cell>
          <cell r="AX327">
            <v>-3.8550794999999596</v>
          </cell>
          <cell r="AY327">
            <v>-3.8550794000001218</v>
          </cell>
          <cell r="BB327">
            <v>-38.550794200000055</v>
          </cell>
          <cell r="BG327">
            <v>-3.8550795113908243</v>
          </cell>
          <cell r="BH327">
            <v>-3.8550795113908243</v>
          </cell>
          <cell r="BI327">
            <v>-3.8550795113908243</v>
          </cell>
          <cell r="BJ327">
            <v>-3.8550795113908243</v>
          </cell>
          <cell r="BK327">
            <v>-3.8550795113908243</v>
          </cell>
          <cell r="BL327">
            <v>-3.8550795113908243</v>
          </cell>
          <cell r="BM327">
            <v>-3.8550795113908243</v>
          </cell>
          <cell r="BN327">
            <v>-3.8550795113908243</v>
          </cell>
          <cell r="BP327">
            <v>-30.840636091126591</v>
          </cell>
          <cell r="BQ327">
            <v>-3.7996315000000003</v>
          </cell>
          <cell r="BR327">
            <v>-3.7996315000000003</v>
          </cell>
          <cell r="BS327">
            <v>-3.9659755341724718</v>
          </cell>
          <cell r="BT327">
            <v>-3.8550795113908243</v>
          </cell>
          <cell r="BU327">
            <v>-3.8550795113908243</v>
          </cell>
          <cell r="BV327">
            <v>-3.8550795113908243</v>
          </cell>
          <cell r="BW327">
            <v>-3.8550795113908243</v>
          </cell>
          <cell r="BX327">
            <v>-3.8550795113908243</v>
          </cell>
          <cell r="BY327">
            <v>-3.8550795113908243</v>
          </cell>
          <cell r="BZ327">
            <v>-3.8550795113908243</v>
          </cell>
          <cell r="CA327">
            <v>-3.8550795113908243</v>
          </cell>
          <cell r="CB327">
            <v>-3.8550795113908243</v>
          </cell>
          <cell r="CC327">
            <v>-46.260954136689897</v>
          </cell>
          <cell r="CD327">
            <v>-208.20084566863147</v>
          </cell>
          <cell r="CE327">
            <v>-46.26095413668989</v>
          </cell>
          <cell r="CF327">
            <v>-47.880087531474032</v>
          </cell>
          <cell r="CG327">
            <v>-49.555890595075617</v>
          </cell>
          <cell r="CH327">
            <v>-51.290346765903259</v>
          </cell>
          <cell r="CI327">
            <v>-53.085508902709869</v>
          </cell>
          <cell r="CJ327">
            <v>-54.943501714304709</v>
          </cell>
        </row>
        <row r="328">
          <cell r="A328" t="str">
            <v>ER BJU 01500</v>
          </cell>
          <cell r="C328" t="str">
            <v>Aport. Rva. Benef. Adicionales Jub.</v>
          </cell>
          <cell r="F328">
            <v>0</v>
          </cell>
          <cell r="G328">
            <v>0</v>
          </cell>
          <cell r="H328">
            <v>0</v>
          </cell>
          <cell r="I328">
            <v>-199.67530579999999</v>
          </cell>
          <cell r="J328">
            <v>-221.90282440000001</v>
          </cell>
          <cell r="K328">
            <v>-206.57139460000002</v>
          </cell>
          <cell r="L328">
            <v>-93.488978000000017</v>
          </cell>
          <cell r="M328">
            <v>-696.98874000000001</v>
          </cell>
          <cell r="N328">
            <v>-413.20358099999999</v>
          </cell>
          <cell r="O328">
            <v>-118.027664</v>
          </cell>
          <cell r="P328">
            <v>-3.3922932999999915</v>
          </cell>
          <cell r="Q328">
            <v>-3.3922957000000054</v>
          </cell>
          <cell r="R328">
            <v>-3.3922929999999951</v>
          </cell>
          <cell r="S328">
            <v>-3.3922930000000235</v>
          </cell>
          <cell r="T328">
            <v>-3.3922929999999951</v>
          </cell>
          <cell r="U328">
            <v>-3.3922929999999667</v>
          </cell>
          <cell r="V328">
            <v>-3.3922930000000235</v>
          </cell>
          <cell r="W328">
            <v>-3.3922929999999951</v>
          </cell>
          <cell r="X328">
            <v>-3.3922929999999951</v>
          </cell>
          <cell r="Y328">
            <v>-3.3922930000000235</v>
          </cell>
          <cell r="Z328">
            <v>-226.47216299999997</v>
          </cell>
          <cell r="AA328">
            <v>-378.42275999999998</v>
          </cell>
          <cell r="AB328">
            <v>-148.16207500000002</v>
          </cell>
          <cell r="AC328">
            <v>0</v>
          </cell>
          <cell r="AD328">
            <v>0</v>
          </cell>
          <cell r="AE328">
            <v>0</v>
          </cell>
          <cell r="AF328">
            <v>0</v>
          </cell>
          <cell r="AG328">
            <v>0</v>
          </cell>
          <cell r="AH328">
            <v>0</v>
          </cell>
          <cell r="AI328">
            <v>0</v>
          </cell>
          <cell r="AJ328">
            <v>0</v>
          </cell>
          <cell r="AK328">
            <v>0</v>
          </cell>
          <cell r="AL328">
            <v>0</v>
          </cell>
          <cell r="AM328">
            <v>0</v>
          </cell>
          <cell r="AN328">
            <v>-148.16207500000002</v>
          </cell>
          <cell r="AO328">
            <v>-143.76406464977956</v>
          </cell>
          <cell r="AP328">
            <v>-173.95184899999998</v>
          </cell>
          <cell r="AQ328">
            <v>0</v>
          </cell>
          <cell r="AR328">
            <v>3.761809999999997</v>
          </cell>
          <cell r="AS328">
            <v>-56.730013000000014</v>
          </cell>
          <cell r="AT328">
            <v>-56.730012999999985</v>
          </cell>
          <cell r="AU328">
            <v>-56.730012999999985</v>
          </cell>
          <cell r="AV328">
            <v>-56.730013000000042</v>
          </cell>
          <cell r="AW328">
            <v>-56.730012999999985</v>
          </cell>
          <cell r="AX328">
            <v>-56.730013000000042</v>
          </cell>
          <cell r="AY328">
            <v>-56.730012999999929</v>
          </cell>
          <cell r="BB328">
            <v>-567.30012999999997</v>
          </cell>
          <cell r="BG328">
            <v>-56.730012979604915</v>
          </cell>
          <cell r="BH328">
            <v>-56.730012979604915</v>
          </cell>
          <cell r="BI328">
            <v>-56.730012979604915</v>
          </cell>
          <cell r="BJ328">
            <v>-56.730012979604915</v>
          </cell>
          <cell r="BK328">
            <v>-56.730012979604915</v>
          </cell>
          <cell r="BL328">
            <v>-56.730012979604915</v>
          </cell>
          <cell r="BM328">
            <v>-56.730012979604915</v>
          </cell>
          <cell r="BN328">
            <v>-56.730012979604915</v>
          </cell>
          <cell r="BO328">
            <v>0</v>
          </cell>
          <cell r="BP328">
            <v>-453.84010383683932</v>
          </cell>
          <cell r="BQ328">
            <v>-14.495987416666667</v>
          </cell>
          <cell r="BR328">
            <v>-14.495987416666667</v>
          </cell>
          <cell r="BS328">
            <v>-141.19806410548139</v>
          </cell>
          <cell r="BT328">
            <v>-56.730012979604915</v>
          </cell>
          <cell r="BU328">
            <v>-56.730012979604915</v>
          </cell>
          <cell r="BV328">
            <v>-56.730012979604915</v>
          </cell>
          <cell r="BW328">
            <v>-56.730012979604915</v>
          </cell>
          <cell r="BX328">
            <v>-56.730012979604915</v>
          </cell>
          <cell r="BY328">
            <v>-56.730012979604915</v>
          </cell>
          <cell r="BZ328">
            <v>-56.730012979604915</v>
          </cell>
          <cell r="CA328">
            <v>-56.730012979604915</v>
          </cell>
          <cell r="CB328">
            <v>-56.730012979604915</v>
          </cell>
          <cell r="CC328">
            <v>-680.76015575525889</v>
          </cell>
          <cell r="CD328">
            <v>-149.51462723577075</v>
          </cell>
          <cell r="CE328">
            <v>-680.76015575525901</v>
          </cell>
          <cell r="CF328">
            <v>-704.58676120669304</v>
          </cell>
          <cell r="CG328">
            <v>-729.24729784892725</v>
          </cell>
          <cell r="CH328">
            <v>-754.77095327363963</v>
          </cell>
          <cell r="CI328">
            <v>-781.18793663821691</v>
          </cell>
          <cell r="CJ328">
            <v>-808.52951442055439</v>
          </cell>
        </row>
        <row r="329">
          <cell r="A329" t="str">
            <v>ER BJU 01550</v>
          </cell>
          <cell r="C329" t="str">
            <v>Aport. a Fondo de Contribución Definida</v>
          </cell>
          <cell r="H329">
            <v>0</v>
          </cell>
          <cell r="I329">
            <v>0</v>
          </cell>
          <cell r="J329">
            <v>0</v>
          </cell>
          <cell r="K329">
            <v>-13.5122967</v>
          </cell>
          <cell r="L329">
            <v>-15.210623400000001</v>
          </cell>
          <cell r="M329">
            <v>-6.3967577000000002</v>
          </cell>
          <cell r="N329">
            <v>-16.792543000000002</v>
          </cell>
          <cell r="O329">
            <v>-17.600000000000001</v>
          </cell>
          <cell r="P329">
            <v>-6.3636399999996485E-2</v>
          </cell>
          <cell r="Q329">
            <v>-6.3636300000002421E-2</v>
          </cell>
          <cell r="R329">
            <v>-6.3636400000000037E-2</v>
          </cell>
          <cell r="S329">
            <v>-6.3636299999998869E-2</v>
          </cell>
          <cell r="T329">
            <v>-6.3636400000000037E-2</v>
          </cell>
          <cell r="U329">
            <v>-6.363640000000359E-2</v>
          </cell>
          <cell r="V329">
            <v>-6.3636299999995316E-2</v>
          </cell>
          <cell r="W329">
            <v>-6.3636400000000037E-2</v>
          </cell>
          <cell r="X329">
            <v>-6.3636300000002421E-2</v>
          </cell>
          <cell r="Y329">
            <v>-6.3636400000000037E-2</v>
          </cell>
          <cell r="Z329">
            <v>-1.5432343000000017</v>
          </cell>
          <cell r="AA329">
            <v>-19.779597900000002</v>
          </cell>
          <cell r="AB329">
            <v>-1.5282198</v>
          </cell>
          <cell r="AC329">
            <v>-1.5375267999999997</v>
          </cell>
          <cell r="AD329">
            <v>-1.5766482000000002</v>
          </cell>
          <cell r="AE329">
            <v>-1.5733697000000006</v>
          </cell>
          <cell r="AF329">
            <v>-1.5750954999999989</v>
          </cell>
          <cell r="AG329">
            <v>-1.5594591000000007</v>
          </cell>
          <cell r="AH329">
            <v>-1.551699300000001</v>
          </cell>
          <cell r="AI329">
            <v>-1.5773220999999999</v>
          </cell>
          <cell r="AJ329">
            <v>-1.5867375999999993</v>
          </cell>
          <cell r="AK329">
            <v>-1.5896395999999982</v>
          </cell>
          <cell r="AL329">
            <v>-1.5909470000000017</v>
          </cell>
          <cell r="AM329">
            <v>-1.6284570000000009</v>
          </cell>
          <cell r="AN329">
            <v>-18.875121700000001</v>
          </cell>
          <cell r="AO329">
            <v>-19.300000000000008</v>
          </cell>
          <cell r="AP329">
            <v>-1.6324960000000002</v>
          </cell>
          <cell r="AQ329">
            <v>-1.6434446999999999</v>
          </cell>
          <cell r="AR329">
            <v>-1.6276116000000003</v>
          </cell>
          <cell r="AS329">
            <v>-1.6297785999999999</v>
          </cell>
          <cell r="AT329">
            <v>-1.6593635000000004</v>
          </cell>
          <cell r="AU329">
            <v>-1.6575152999999982</v>
          </cell>
          <cell r="AV329">
            <v>-1.7006283000000018</v>
          </cell>
          <cell r="AW329">
            <v>-1.8126712999999999</v>
          </cell>
          <cell r="AX329">
            <v>-1.7560424999999995</v>
          </cell>
          <cell r="AY329">
            <v>-1.7590180999999987</v>
          </cell>
          <cell r="BB329">
            <v>-16.878569899999999</v>
          </cell>
          <cell r="BG329">
            <v>-1.6726666666666665</v>
          </cell>
          <cell r="BH329">
            <v>-1.6726666666666665</v>
          </cell>
          <cell r="BI329">
            <v>-1.6726666666666665</v>
          </cell>
          <cell r="BJ329">
            <v>-1.6726666666666665</v>
          </cell>
          <cell r="BK329">
            <v>-1.6726666666666665</v>
          </cell>
          <cell r="BL329">
            <v>-1.6726666666666665</v>
          </cell>
          <cell r="BM329">
            <v>-1.6726666666666665</v>
          </cell>
          <cell r="BN329">
            <v>-1.6726666666666665</v>
          </cell>
          <cell r="BP329">
            <v>-13.381333333333332</v>
          </cell>
          <cell r="BQ329">
            <v>-1.6726666666666665</v>
          </cell>
          <cell r="BR329">
            <v>-1.6726666666666665</v>
          </cell>
          <cell r="BS329">
            <v>-1.6726666666666665</v>
          </cell>
          <cell r="BT329">
            <v>-1.6726666666666665</v>
          </cell>
          <cell r="BU329">
            <v>-1.6726666666666665</v>
          </cell>
          <cell r="BV329">
            <v>-1.6726666666666665</v>
          </cell>
          <cell r="BW329">
            <v>-1.6726666666666665</v>
          </cell>
          <cell r="BX329">
            <v>-1.6726666666666665</v>
          </cell>
          <cell r="BY329">
            <v>-1.6726666666666665</v>
          </cell>
          <cell r="BZ329">
            <v>-1.6726666666666665</v>
          </cell>
          <cell r="CA329">
            <v>-1.6726666666666665</v>
          </cell>
          <cell r="CB329">
            <v>-1.6726666666666665</v>
          </cell>
          <cell r="CC329">
            <v>-20.072000000000003</v>
          </cell>
          <cell r="CD329">
            <v>-20.072000000000003</v>
          </cell>
          <cell r="CE329">
            <v>-20.071999999999999</v>
          </cell>
          <cell r="CF329">
            <v>-20.774519999999999</v>
          </cell>
          <cell r="CG329">
            <v>-21.501628199999999</v>
          </cell>
          <cell r="CH329">
            <v>-22.254185186999997</v>
          </cell>
          <cell r="CI329">
            <v>-23.033081668544995</v>
          </cell>
          <cell r="CJ329">
            <v>-23.839239526944066</v>
          </cell>
        </row>
        <row r="330">
          <cell r="A330" t="str">
            <v>ER BJU 01600</v>
          </cell>
          <cell r="C330" t="str">
            <v>Canc. Prov. Rva. Benef. Adic. Jub.</v>
          </cell>
          <cell r="F330">
            <v>0</v>
          </cell>
          <cell r="G330">
            <v>0</v>
          </cell>
          <cell r="H330">
            <v>-56.296686000000001</v>
          </cell>
          <cell r="I330">
            <v>56.296685999999994</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BB330">
            <v>0</v>
          </cell>
          <cell r="BG330">
            <v>0</v>
          </cell>
          <cell r="BH330">
            <v>0</v>
          </cell>
          <cell r="BI330">
            <v>0</v>
          </cell>
          <cell r="BJ330">
            <v>0</v>
          </cell>
          <cell r="BK330">
            <v>0</v>
          </cell>
          <cell r="BL330">
            <v>0</v>
          </cell>
          <cell r="BM330">
            <v>0</v>
          </cell>
          <cell r="BN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row>
        <row r="331">
          <cell r="A331" t="str">
            <v>ER BJU 01400</v>
          </cell>
          <cell r="C331" t="str">
            <v>Prestaciones a jubilados</v>
          </cell>
          <cell r="E331">
            <v>-68.2</v>
          </cell>
          <cell r="F331">
            <v>-90.091965860000002</v>
          </cell>
          <cell r="G331">
            <v>-115.8</v>
          </cell>
          <cell r="H331">
            <v>-120.50331399999999</v>
          </cell>
          <cell r="I331">
            <v>-21.872764699999998</v>
          </cell>
          <cell r="J331">
            <v>-16.590298599999997</v>
          </cell>
          <cell r="K331">
            <v>-2.2036397000000001</v>
          </cell>
          <cell r="L331">
            <v>-2.3309215999999999</v>
          </cell>
          <cell r="M331">
            <v>-2.4104063000000004</v>
          </cell>
          <cell r="N331">
            <v>-4.9524400000000003E-2</v>
          </cell>
          <cell r="O331">
            <v>0</v>
          </cell>
          <cell r="P331">
            <v>-3.3766999999999998E-3</v>
          </cell>
          <cell r="Q331">
            <v>0</v>
          </cell>
          <cell r="R331">
            <v>-5.9432000000000009E-3</v>
          </cell>
          <cell r="S331">
            <v>-1.6531999999999998E-2</v>
          </cell>
          <cell r="T331">
            <v>-1.8486000000000006E-2</v>
          </cell>
          <cell r="U331">
            <v>-3.8119999999999959E-3</v>
          </cell>
          <cell r="V331">
            <v>-4.3061999999999961E-3</v>
          </cell>
          <cell r="W331">
            <v>-4.9380000000000257E-4</v>
          </cell>
          <cell r="X331">
            <v>-4.832000000000003E-3</v>
          </cell>
          <cell r="Y331">
            <v>-3.7022999999999986E-3</v>
          </cell>
          <cell r="Z331">
            <v>-1.4997999999999997E-2</v>
          </cell>
          <cell r="AA331">
            <v>-7.64822E-2</v>
          </cell>
          <cell r="AB331">
            <v>0</v>
          </cell>
          <cell r="AC331">
            <v>0</v>
          </cell>
          <cell r="AD331">
            <v>-3.3547999999999998E-3</v>
          </cell>
          <cell r="AE331">
            <v>-5.2110000000000004E-3</v>
          </cell>
          <cell r="AF331">
            <v>-6.5660000000000007E-3</v>
          </cell>
          <cell r="AG331">
            <v>0</v>
          </cell>
          <cell r="AH331">
            <v>-5.1959999999999992E-3</v>
          </cell>
          <cell r="AI331">
            <v>0</v>
          </cell>
          <cell r="AJ331">
            <v>-1.61887E-2</v>
          </cell>
          <cell r="AK331">
            <v>0</v>
          </cell>
          <cell r="AL331">
            <v>-1.8314400000000002E-2</v>
          </cell>
          <cell r="AM331">
            <v>-1.4225199999999993E-2</v>
          </cell>
          <cell r="AN331">
            <v>-6.9056099999999995E-2</v>
          </cell>
          <cell r="AO331">
            <v>-1.3239409568654992E-14</v>
          </cell>
          <cell r="AP331">
            <v>0</v>
          </cell>
          <cell r="AQ331">
            <v>-8.1822000000000006E-3</v>
          </cell>
          <cell r="AR331">
            <v>-4.9395999999999989E-3</v>
          </cell>
          <cell r="AS331">
            <v>-5.1394999999999982E-3</v>
          </cell>
          <cell r="AT331">
            <v>-1.1186000000000001E-2</v>
          </cell>
          <cell r="AU331">
            <v>-1.2082700000000005E-2</v>
          </cell>
          <cell r="AV331">
            <v>-4.618099999999993E-3</v>
          </cell>
          <cell r="AW331">
            <v>-1.0296700000000006E-2</v>
          </cell>
          <cell r="AX331">
            <v>0</v>
          </cell>
          <cell r="AY331">
            <v>-3.9027999999999979E-3</v>
          </cell>
          <cell r="BB331">
            <v>-6.0347600000000001E-2</v>
          </cell>
          <cell r="BG331">
            <v>0</v>
          </cell>
          <cell r="BH331">
            <v>0</v>
          </cell>
          <cell r="BI331">
            <v>0</v>
          </cell>
          <cell r="BJ331">
            <v>0</v>
          </cell>
          <cell r="BK331">
            <v>0</v>
          </cell>
          <cell r="BL331">
            <v>0</v>
          </cell>
          <cell r="BM331">
            <v>0</v>
          </cell>
          <cell r="BN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-1.3768985951401193E-14</v>
          </cell>
          <cell r="CE331">
            <v>0</v>
          </cell>
          <cell r="CF331">
            <v>0</v>
          </cell>
          <cell r="CG331">
            <v>0</v>
          </cell>
          <cell r="CH331">
            <v>0</v>
          </cell>
          <cell r="CI331">
            <v>0</v>
          </cell>
          <cell r="CJ331">
            <v>0</v>
          </cell>
        </row>
        <row r="332">
          <cell r="A332" t="str">
            <v>ER BJU 01000</v>
          </cell>
          <cell r="C332" t="str">
            <v>Beneficios Jubilados</v>
          </cell>
          <cell r="D332">
            <v>0</v>
          </cell>
          <cell r="E332">
            <v>-333.62799999999999</v>
          </cell>
          <cell r="F332">
            <v>-307.10534985239997</v>
          </cell>
          <cell r="G332">
            <v>-361.9999656</v>
          </cell>
          <cell r="H332">
            <v>-504.24549225790474</v>
          </cell>
          <cell r="I332">
            <v>-459.86986391900626</v>
          </cell>
          <cell r="J332">
            <v>-509.06533980740767</v>
          </cell>
          <cell r="K332">
            <v>-369.98598879668549</v>
          </cell>
          <cell r="L332">
            <v>-218.11679997876655</v>
          </cell>
          <cell r="M332">
            <v>-1356.8348194867301</v>
          </cell>
          <cell r="N332">
            <v>-593.69624757976669</v>
          </cell>
          <cell r="O332">
            <v>-158.90825238256085</v>
          </cell>
          <cell r="P332">
            <v>-7.084267112403241</v>
          </cell>
          <cell r="Q332">
            <v>-7.4861571087875962</v>
          </cell>
          <cell r="R332">
            <v>-7.4663751598451347</v>
          </cell>
          <cell r="S332">
            <v>-7.4731193693840634</v>
          </cell>
          <cell r="T332">
            <v>-7.4370691144238181</v>
          </cell>
          <cell r="U332">
            <v>-7.5092733789797759</v>
          </cell>
          <cell r="V332">
            <v>-7.4908067041540782</v>
          </cell>
          <cell r="W332">
            <v>-7.3214880863712919</v>
          </cell>
          <cell r="X332">
            <v>-7.5394027814705709</v>
          </cell>
          <cell r="Y332">
            <v>-7.4863722987177397</v>
          </cell>
          <cell r="Z332">
            <v>-507.00278127869001</v>
          </cell>
          <cell r="AA332">
            <v>-740.2053647757881</v>
          </cell>
          <cell r="AB332">
            <v>-204.30568266976124</v>
          </cell>
          <cell r="AC332">
            <v>-2.9854375168746823</v>
          </cell>
          <cell r="AD332">
            <v>-3.2314045583108375</v>
          </cell>
          <cell r="AE332">
            <v>-3.1488125064615704</v>
          </cell>
          <cell r="AF332">
            <v>-3.1173299782973953</v>
          </cell>
          <cell r="AG332">
            <v>-3.1414900279747262</v>
          </cell>
          <cell r="AH332">
            <v>-3.1778559776660296</v>
          </cell>
          <cell r="AI332">
            <v>-3.1943163906692975</v>
          </cell>
          <cell r="AJ332">
            <v>-3.2118119995435399</v>
          </cell>
          <cell r="AK332">
            <v>-3.3372239595188464</v>
          </cell>
          <cell r="AL332">
            <v>-3.2600311529455399</v>
          </cell>
          <cell r="AM332">
            <v>-3.4147489952434396</v>
          </cell>
          <cell r="AN332">
            <v>-239.52614573326716</v>
          </cell>
          <cell r="AO332">
            <v>-283.58103958500215</v>
          </cell>
          <cell r="AP332">
            <v>-222.98434501176385</v>
          </cell>
          <cell r="AQ332">
            <v>-3.2244494576269194</v>
          </cell>
          <cell r="AR332">
            <v>34.516971898798474</v>
          </cell>
          <cell r="AS332">
            <v>-63.583657901334107</v>
          </cell>
          <cell r="AT332">
            <v>-63.563635424681323</v>
          </cell>
          <cell r="AU332">
            <v>-63.61524223668615</v>
          </cell>
          <cell r="AV332">
            <v>-63.735757652179359</v>
          </cell>
          <cell r="AW332">
            <v>-63.842741488015555</v>
          </cell>
          <cell r="AX332">
            <v>-63.700154440094941</v>
          </cell>
          <cell r="AY332">
            <v>-63.693093157336186</v>
          </cell>
          <cell r="AZ332">
            <v>0</v>
          </cell>
          <cell r="BA332">
            <v>0</v>
          </cell>
          <cell r="BB332">
            <v>-637.42610487091986</v>
          </cell>
          <cell r="BC332">
            <v>0</v>
          </cell>
          <cell r="BD332">
            <v>0</v>
          </cell>
          <cell r="BE332">
            <v>0</v>
          </cell>
          <cell r="BF332">
            <v>0</v>
          </cell>
          <cell r="BG332">
            <v>-63.937909157662403</v>
          </cell>
          <cell r="BH332">
            <v>-63.937909157662403</v>
          </cell>
          <cell r="BI332">
            <v>-63.937909157662403</v>
          </cell>
          <cell r="BJ332">
            <v>-63.937909157662403</v>
          </cell>
          <cell r="BK332">
            <v>-63.937909157662403</v>
          </cell>
          <cell r="BL332">
            <v>-63.937909157662403</v>
          </cell>
          <cell r="BM332">
            <v>-63.937909157662403</v>
          </cell>
          <cell r="BN332">
            <v>-63.937909157662403</v>
          </cell>
          <cell r="BO332">
            <v>0</v>
          </cell>
          <cell r="BP332">
            <v>-511.50327326129923</v>
          </cell>
          <cell r="BQ332">
            <v>-21.648435583333335</v>
          </cell>
          <cell r="BR332">
            <v>-21.648435583333335</v>
          </cell>
          <cell r="BS332">
            <v>-148.51685630632053</v>
          </cell>
          <cell r="BT332">
            <v>-63.937909157662403</v>
          </cell>
          <cell r="BU332">
            <v>-63.937909157662403</v>
          </cell>
          <cell r="BV332">
            <v>-63.937909157662403</v>
          </cell>
          <cell r="BW332">
            <v>-63.937909157662403</v>
          </cell>
          <cell r="BX332">
            <v>-63.937909157662403</v>
          </cell>
          <cell r="BY332">
            <v>-63.937909157662403</v>
          </cell>
          <cell r="BZ332">
            <v>-63.937909157662403</v>
          </cell>
          <cell r="CA332">
            <v>-63.937909157662403</v>
          </cell>
          <cell r="CB332">
            <v>-63.937909157662403</v>
          </cell>
          <cell r="CC332">
            <v>-767.25490989194884</v>
          </cell>
          <cell r="CD332">
            <v>-388.52428116840224</v>
          </cell>
          <cell r="CE332">
            <v>-767.25490989194884</v>
          </cell>
          <cell r="CF332">
            <v>-794.10883173816717</v>
          </cell>
          <cell r="CG332">
            <v>-821.90264084900286</v>
          </cell>
          <cell r="CH332">
            <v>-850.6692332787178</v>
          </cell>
          <cell r="CI332">
            <v>-880.44265644347297</v>
          </cell>
          <cell r="CJ332">
            <v>-911.25814941899432</v>
          </cell>
        </row>
        <row r="333">
          <cell r="A333" t="str">
            <v>ER ICO 01100</v>
          </cell>
          <cell r="C333" t="str">
            <v>Impuesto al valor agregado</v>
          </cell>
          <cell r="E333">
            <v>-76</v>
          </cell>
          <cell r="F333">
            <v>-87.268414309999997</v>
          </cell>
          <cell r="G333">
            <v>-88.4</v>
          </cell>
          <cell r="H333">
            <v>-77.2</v>
          </cell>
          <cell r="I333">
            <v>-81.843716300000011</v>
          </cell>
          <cell r="J333">
            <v>-91.892377100000004</v>
          </cell>
          <cell r="K333">
            <v>-105.37012070000002</v>
          </cell>
          <cell r="L333">
            <v>-110.43074900000002</v>
          </cell>
          <cell r="M333">
            <v>-87.175243199999997</v>
          </cell>
          <cell r="N333">
            <v>-90.965179800000016</v>
          </cell>
          <cell r="O333">
            <v>-6.7939096000000001</v>
          </cell>
          <cell r="P333">
            <v>-7.8002410000000006</v>
          </cell>
          <cell r="Q333">
            <v>-7.4123028999999985</v>
          </cell>
          <cell r="R333">
            <v>-4.6342976000000036</v>
          </cell>
          <cell r="S333">
            <v>-5.9745219999999932</v>
          </cell>
          <cell r="T333">
            <v>-8.4773518000000081</v>
          </cell>
          <cell r="U333">
            <v>-10.366044499999994</v>
          </cell>
          <cell r="V333">
            <v>-7.3151928999999996</v>
          </cell>
          <cell r="W333">
            <v>-8.0759339000000026</v>
          </cell>
          <cell r="X333">
            <v>-8.8027759999999944</v>
          </cell>
          <cell r="Y333">
            <v>-7.1228315000000038</v>
          </cell>
          <cell r="Z333">
            <v>-10.733105100000003</v>
          </cell>
          <cell r="AA333">
            <v>-93.508508800000001</v>
          </cell>
          <cell r="AB333">
            <v>-8.7641833000000009</v>
          </cell>
          <cell r="AC333">
            <v>-5.9105469999999976</v>
          </cell>
          <cell r="AD333">
            <v>-8.7785686000000016</v>
          </cell>
          <cell r="AE333">
            <v>-6.2497778000000004</v>
          </cell>
          <cell r="AF333">
            <v>-8.5748155000000033</v>
          </cell>
          <cell r="AG333">
            <v>-5.7707768000000002</v>
          </cell>
          <cell r="AH333">
            <v>-6.6391808999999995</v>
          </cell>
          <cell r="AI333">
            <v>-6.9438960999999964</v>
          </cell>
          <cell r="AJ333">
            <v>-7.2445286999999965</v>
          </cell>
          <cell r="AK333">
            <v>-11.610431399999996</v>
          </cell>
          <cell r="AL333">
            <v>-7.7652879000000183</v>
          </cell>
          <cell r="AM333">
            <v>-11.414999499999993</v>
          </cell>
          <cell r="AN333">
            <v>-95.666993500000004</v>
          </cell>
          <cell r="AO333">
            <v>-98.999579231515796</v>
          </cell>
          <cell r="AP333">
            <v>-6.4451923999999998</v>
          </cell>
          <cell r="AQ333">
            <v>-4.5703132000000011</v>
          </cell>
          <cell r="AR333">
            <v>-8.5860073000000021</v>
          </cell>
          <cell r="AS333">
            <v>-6.7764990999999952</v>
          </cell>
          <cell r="AT333">
            <v>-5.9208859000000018</v>
          </cell>
          <cell r="AU333">
            <v>-6.8349833999999987</v>
          </cell>
          <cell r="AV333">
            <v>-8.3729795000000067</v>
          </cell>
          <cell r="AW333">
            <v>-6.1849527999999907</v>
          </cell>
          <cell r="AX333">
            <v>-7.789965500000001</v>
          </cell>
          <cell r="AY333">
            <v>-8.2150740000000013</v>
          </cell>
          <cell r="BB333">
            <v>-69.696853099999998</v>
          </cell>
          <cell r="BG333">
            <v>-8.9099621308364174</v>
          </cell>
          <cell r="BH333">
            <v>-8.9099621308364174</v>
          </cell>
          <cell r="BI333">
            <v>-8.9099621308364174</v>
          </cell>
          <cell r="BJ333">
            <v>-8.9099621308364174</v>
          </cell>
          <cell r="BK333">
            <v>-8.9099621308364174</v>
          </cell>
          <cell r="BL333">
            <v>-8.9099621308364174</v>
          </cell>
          <cell r="BM333">
            <v>-8.9099621308364174</v>
          </cell>
          <cell r="BN333">
            <v>-8.9099621308364174</v>
          </cell>
          <cell r="BO333">
            <v>10</v>
          </cell>
          <cell r="BP333">
            <v>-61.279697046691339</v>
          </cell>
          <cell r="BQ333">
            <v>-8.9099621308364174</v>
          </cell>
          <cell r="BR333">
            <v>-8.9099621308364174</v>
          </cell>
          <cell r="BS333">
            <v>-8.9099621308364174</v>
          </cell>
          <cell r="BT333">
            <v>-8.9099621308364174</v>
          </cell>
          <cell r="BU333">
            <v>-8.9099621308364174</v>
          </cell>
          <cell r="BV333">
            <v>-8.9099621308364174</v>
          </cell>
          <cell r="BW333">
            <v>-8.9099621308364174</v>
          </cell>
          <cell r="BX333">
            <v>-8.9099621308364174</v>
          </cell>
          <cell r="BY333">
            <v>-8.9099621308364174</v>
          </cell>
          <cell r="BZ333">
            <v>-8.9099621308364174</v>
          </cell>
          <cell r="CA333">
            <v>-8.9099621308364174</v>
          </cell>
          <cell r="CB333">
            <v>-8.9099621308364174</v>
          </cell>
          <cell r="CC333">
            <v>-106.91954557003702</v>
          </cell>
          <cell r="CD333">
            <v>-106.91954557003707</v>
          </cell>
          <cell r="CE333">
            <v>-106.919545570037</v>
          </cell>
          <cell r="CF333">
            <v>-112.26552284853885</v>
          </cell>
          <cell r="CG333">
            <v>-117.87879899096581</v>
          </cell>
          <cell r="CH333">
            <v>-123.7727389405141</v>
          </cell>
          <cell r="CI333">
            <v>-129.96137588753982</v>
          </cell>
          <cell r="CJ333">
            <v>-136.45944468191681</v>
          </cell>
        </row>
        <row r="334">
          <cell r="A334" t="str">
            <v>ER ICO 01300</v>
          </cell>
          <cell r="C334" t="str">
            <v>ISR de terceros sobre bonos</v>
          </cell>
          <cell r="E334">
            <v>-53.1</v>
          </cell>
          <cell r="F334">
            <v>-12.349897540000002</v>
          </cell>
          <cell r="G334">
            <v>-0.5</v>
          </cell>
          <cell r="H334">
            <v>-0.6</v>
          </cell>
          <cell r="I334">
            <v>-1.1185951999999997</v>
          </cell>
          <cell r="J334">
            <v>-0.52469149999999998</v>
          </cell>
          <cell r="K334">
            <v>-7.5060999999999999E-3</v>
          </cell>
          <cell r="L334">
            <v>-8.0476800000000001E-2</v>
          </cell>
          <cell r="M334">
            <v>-2.5477E-3</v>
          </cell>
          <cell r="N334">
            <v>-6.334E-4</v>
          </cell>
          <cell r="O334">
            <v>-1.055E-4</v>
          </cell>
          <cell r="P334">
            <v>0</v>
          </cell>
          <cell r="Q334">
            <v>0</v>
          </cell>
          <cell r="R334">
            <v>-5.2122599999999998E-2</v>
          </cell>
          <cell r="S334">
            <v>0</v>
          </cell>
          <cell r="T334">
            <v>-1.3237700000000005E-2</v>
          </cell>
          <cell r="U334">
            <v>-6.5200000000001368E-5</v>
          </cell>
          <cell r="V334">
            <v>0</v>
          </cell>
          <cell r="W334">
            <v>-3.7315399999999999E-2</v>
          </cell>
          <cell r="X334">
            <v>-5.6600000000003869E-5</v>
          </cell>
          <cell r="Y334">
            <v>0</v>
          </cell>
          <cell r="Z334">
            <v>0</v>
          </cell>
          <cell r="AA334">
            <v>-0.10290300000000001</v>
          </cell>
          <cell r="AB334">
            <v>-4.18E-5</v>
          </cell>
          <cell r="AC334">
            <v>0</v>
          </cell>
          <cell r="AD334">
            <v>0</v>
          </cell>
          <cell r="AE334">
            <v>-1.95584E-2</v>
          </cell>
          <cell r="AF334">
            <v>0</v>
          </cell>
          <cell r="AG334">
            <v>0</v>
          </cell>
          <cell r="AH334">
            <v>-2.9699E-2</v>
          </cell>
          <cell r="AI334">
            <v>-5.7444700000000001E-2</v>
          </cell>
          <cell r="AJ334">
            <v>0</v>
          </cell>
          <cell r="AK334">
            <v>0</v>
          </cell>
          <cell r="AL334">
            <v>0</v>
          </cell>
          <cell r="AM334">
            <v>0</v>
          </cell>
          <cell r="AN334">
            <v>-0.1067439</v>
          </cell>
          <cell r="AO334">
            <v>-1.1736928350000002E-3</v>
          </cell>
          <cell r="AP334">
            <v>0</v>
          </cell>
          <cell r="AQ334">
            <v>0</v>
          </cell>
          <cell r="AR334">
            <v>0</v>
          </cell>
          <cell r="AS334">
            <v>0</v>
          </cell>
          <cell r="AT334">
            <v>0</v>
          </cell>
          <cell r="AU334">
            <v>0</v>
          </cell>
          <cell r="AV334">
            <v>0</v>
          </cell>
          <cell r="AW334">
            <v>0</v>
          </cell>
          <cell r="AX334">
            <v>0</v>
          </cell>
          <cell r="AY334">
            <v>0</v>
          </cell>
          <cell r="BB334">
            <v>0</v>
          </cell>
          <cell r="BG334">
            <v>-1.017200457E-4</v>
          </cell>
          <cell r="BH334">
            <v>-1.017200457E-4</v>
          </cell>
          <cell r="BI334">
            <v>-1.017200457E-4</v>
          </cell>
          <cell r="BJ334">
            <v>-1.017200457E-4</v>
          </cell>
          <cell r="BK334">
            <v>-1.017200457E-4</v>
          </cell>
          <cell r="BL334">
            <v>-1.017200457E-4</v>
          </cell>
          <cell r="BM334">
            <v>-1.017200457E-4</v>
          </cell>
          <cell r="BN334">
            <v>-1.017200457E-4</v>
          </cell>
          <cell r="BP334">
            <v>-8.137603656E-4</v>
          </cell>
          <cell r="BQ334">
            <v>-1.017200457E-4</v>
          </cell>
          <cell r="BR334">
            <v>-1.017200457E-4</v>
          </cell>
          <cell r="BS334">
            <v>-1.017200457E-4</v>
          </cell>
          <cell r="BT334">
            <v>-1.017200457E-4</v>
          </cell>
          <cell r="BU334">
            <v>-1.017200457E-4</v>
          </cell>
          <cell r="BV334">
            <v>-1.017200457E-4</v>
          </cell>
          <cell r="BW334">
            <v>-1.017200457E-4</v>
          </cell>
          <cell r="BX334">
            <v>-1.017200457E-4</v>
          </cell>
          <cell r="BY334">
            <v>-1.017200457E-4</v>
          </cell>
          <cell r="BZ334">
            <v>-1.017200457E-4</v>
          </cell>
          <cell r="CA334">
            <v>-1.017200457E-4</v>
          </cell>
          <cell r="CB334">
            <v>-1.017200457E-4</v>
          </cell>
          <cell r="CC334">
            <v>-1.2206405483999999E-3</v>
          </cell>
          <cell r="CD334">
            <v>-1.2206405484000002E-3</v>
          </cell>
          <cell r="CE334">
            <v>-1.2206405483999999E-3</v>
          </cell>
          <cell r="CF334">
            <v>-1.2816725758199999E-3</v>
          </cell>
          <cell r="CG334">
            <v>-1.3457562046110001E-3</v>
          </cell>
          <cell r="CH334">
            <v>-1.4130440148415501E-3</v>
          </cell>
          <cell r="CI334">
            <v>-1.4836962155836276E-3</v>
          </cell>
          <cell r="CJ334">
            <v>-1.557881026362809E-3</v>
          </cell>
        </row>
        <row r="335">
          <cell r="A335" t="str">
            <v>ER ICO 01400</v>
          </cell>
          <cell r="C335" t="str">
            <v>Cuotas de Inspección y vigilancia</v>
          </cell>
          <cell r="E335">
            <v>-61.2</v>
          </cell>
          <cell r="F335">
            <v>-63.377857650000003</v>
          </cell>
          <cell r="G335">
            <v>-67.900000000000006</v>
          </cell>
          <cell r="H335">
            <v>-57.7</v>
          </cell>
          <cell r="I335">
            <v>-48.133254699999995</v>
          </cell>
          <cell r="J335">
            <v>-51.28474567999973</v>
          </cell>
          <cell r="K335">
            <v>-45.050177600000005</v>
          </cell>
          <cell r="L335">
            <v>-42.330296099999998</v>
          </cell>
          <cell r="M335">
            <v>-35.560400699999995</v>
          </cell>
          <cell r="N335">
            <v>-46.562523800000001</v>
          </cell>
          <cell r="O335">
            <v>-4.2398930000000004</v>
          </cell>
          <cell r="P335">
            <v>-4.3159074999999998</v>
          </cell>
          <cell r="Q335">
            <v>-4.2678748000000013</v>
          </cell>
          <cell r="R335">
            <v>-4.2707841999999978</v>
          </cell>
          <cell r="S335">
            <v>-4.2684236999999996</v>
          </cell>
          <cell r="T335">
            <v>-4.2684075000000021</v>
          </cell>
          <cell r="U335">
            <v>-4.2676541000000014</v>
          </cell>
          <cell r="V335">
            <v>-4.2793492999999998</v>
          </cell>
          <cell r="W335">
            <v>-4.2707470000000001</v>
          </cell>
          <cell r="X335">
            <v>-4.2700622999999993</v>
          </cell>
          <cell r="Y335">
            <v>-4.276508800000002</v>
          </cell>
          <cell r="Z335">
            <v>-4.2741889999999998</v>
          </cell>
          <cell r="AA335">
            <v>-51.269801200000003</v>
          </cell>
          <cell r="AB335">
            <v>-4.5014136000000002</v>
          </cell>
          <cell r="AC335">
            <v>-4.4837183999999999</v>
          </cell>
          <cell r="AD335">
            <v>-4.4802821000000002</v>
          </cell>
          <cell r="AE335">
            <v>-4.5618262999999999</v>
          </cell>
          <cell r="AF335">
            <v>-4.4813259999999993</v>
          </cell>
          <cell r="AG335">
            <v>-4.4800257999999999</v>
          </cell>
          <cell r="AH335">
            <v>-4.4819809000000035</v>
          </cell>
          <cell r="AI335">
            <v>-4.4799751999999984</v>
          </cell>
          <cell r="AJ335">
            <v>-4.4812512999999967</v>
          </cell>
          <cell r="AK335">
            <v>-4.4796214000000063</v>
          </cell>
          <cell r="AL335">
            <v>-4.5097669999999965</v>
          </cell>
          <cell r="AM335">
            <v>-4.4919458000000034</v>
          </cell>
          <cell r="AN335">
            <v>-53.913133800000004</v>
          </cell>
          <cell r="AO335">
            <v>-55.183552595875007</v>
          </cell>
          <cell r="AP335">
            <v>-4.5029637000000005</v>
          </cell>
          <cell r="AQ335">
            <v>-4.9203264999999998</v>
          </cell>
          <cell r="AR335">
            <v>-4.7051645999999998</v>
          </cell>
          <cell r="AS335">
            <v>-4.7839556000000023</v>
          </cell>
          <cell r="AT335">
            <v>-4.7190198999999993</v>
          </cell>
          <cell r="AU335">
            <v>-4.6950866999999974</v>
          </cell>
          <cell r="AV335">
            <v>-4.7073907000000013</v>
          </cell>
          <cell r="AW335">
            <v>-4.7079401000000018</v>
          </cell>
          <cell r="AX335">
            <v>-4.706230099999992</v>
          </cell>
          <cell r="AY335">
            <v>-4.7176972000000035</v>
          </cell>
          <cell r="BB335">
            <v>-47.165775099999998</v>
          </cell>
          <cell r="BG335">
            <v>-4.6744820000000002</v>
          </cell>
          <cell r="BH335">
            <v>-4.6744820000000002</v>
          </cell>
          <cell r="BI335">
            <v>-4.6744820000000002</v>
          </cell>
          <cell r="BJ335">
            <v>-4.6744820000000002</v>
          </cell>
          <cell r="BK335">
            <v>-4.6744820000000002</v>
          </cell>
          <cell r="BL335">
            <v>-4.6744820000000002</v>
          </cell>
          <cell r="BM335">
            <v>-4.6744820000000002</v>
          </cell>
          <cell r="BN335">
            <v>-4.6744820000000002</v>
          </cell>
          <cell r="BP335">
            <v>-37.395856000000002</v>
          </cell>
          <cell r="BQ335">
            <v>-4.6744820000000002</v>
          </cell>
          <cell r="BR335">
            <v>-4.6744820000000002</v>
          </cell>
          <cell r="BS335">
            <v>-4.6744820000000002</v>
          </cell>
          <cell r="BT335">
            <v>-4.6744820000000002</v>
          </cell>
          <cell r="BU335">
            <v>-4.6744820000000002</v>
          </cell>
          <cell r="BV335">
            <v>-4.6744820000000002</v>
          </cell>
          <cell r="BW335">
            <v>-4.6744820000000002</v>
          </cell>
          <cell r="BX335">
            <v>-4.6744820000000002</v>
          </cell>
          <cell r="BY335">
            <v>-4.6744820000000002</v>
          </cell>
          <cell r="BZ335">
            <v>-4.6744820000000002</v>
          </cell>
          <cell r="CA335">
            <v>-4.6744820000000002</v>
          </cell>
          <cell r="CB335">
            <v>-4.6744820000000002</v>
          </cell>
          <cell r="CC335">
            <v>-56.093783999999992</v>
          </cell>
          <cell r="CD335">
            <v>-57.942730225668754</v>
          </cell>
          <cell r="CE335">
            <v>-56.093783999999999</v>
          </cell>
          <cell r="CF335">
            <v>-58.898473200000005</v>
          </cell>
          <cell r="CG335">
            <v>-61.843396860000006</v>
          </cell>
          <cell r="CH335">
            <v>-64.935566703000006</v>
          </cell>
          <cell r="CI335">
            <v>-68.182345038150004</v>
          </cell>
          <cell r="CJ335">
            <v>-71.591462290057507</v>
          </cell>
        </row>
        <row r="336">
          <cell r="A336" t="str">
            <v>ER ICO 01500</v>
          </cell>
          <cell r="C336" t="str">
            <v>Depreciación y amortización</v>
          </cell>
          <cell r="E336">
            <v>-34.200000000000003</v>
          </cell>
          <cell r="F336">
            <v>-21.439801399999997</v>
          </cell>
          <cell r="G336">
            <v>-28.2</v>
          </cell>
          <cell r="H336">
            <v>-21.2</v>
          </cell>
          <cell r="I336">
            <v>-18.828728899999998</v>
          </cell>
          <cell r="J336">
            <v>-14.013817400000001</v>
          </cell>
          <cell r="K336">
            <v>-11.423953600000001</v>
          </cell>
          <cell r="L336">
            <v>-9.4181252999999998</v>
          </cell>
          <cell r="M336">
            <v>-6.7272575999999997</v>
          </cell>
          <cell r="N336">
            <v>-24.833630199999998</v>
          </cell>
          <cell r="O336">
            <v>-0.35165669999999999</v>
          </cell>
          <cell r="P336">
            <v>-0.3455531</v>
          </cell>
          <cell r="Q336">
            <v>-0.21422909999999995</v>
          </cell>
          <cell r="R336">
            <v>-0.21412109999999995</v>
          </cell>
          <cell r="S336">
            <v>-0.21677250000000003</v>
          </cell>
          <cell r="T336">
            <v>-0.15083650000000026</v>
          </cell>
          <cell r="U336">
            <v>-0.10969919999999966</v>
          </cell>
          <cell r="V336">
            <v>-0.11361550000000009</v>
          </cell>
          <cell r="W336">
            <v>-0.11310010000000026</v>
          </cell>
          <cell r="X336">
            <v>-0.11300079999999979</v>
          </cell>
          <cell r="Y336">
            <v>-0.1176320000000004</v>
          </cell>
          <cell r="Z336">
            <v>-0.11627149999999942</v>
          </cell>
          <cell r="AA336">
            <v>-2.1764880999999998</v>
          </cell>
          <cell r="AB336">
            <v>-0.11557970000000001</v>
          </cell>
          <cell r="AC336">
            <v>-0.11557069999999997</v>
          </cell>
          <cell r="AD336">
            <v>-0.11480240000000003</v>
          </cell>
          <cell r="AE336">
            <v>-0.31289019999999995</v>
          </cell>
          <cell r="AF336">
            <v>-0.11334509999999998</v>
          </cell>
          <cell r="AG336">
            <v>-0.1132822</v>
          </cell>
          <cell r="AH336">
            <v>-0.11394530000000014</v>
          </cell>
          <cell r="AI336">
            <v>-0.11281340000000006</v>
          </cell>
          <cell r="AJ336">
            <v>-0.11873829999999996</v>
          </cell>
          <cell r="AK336">
            <v>-0.11655289999999985</v>
          </cell>
          <cell r="AL336">
            <v>-0.11614830000000009</v>
          </cell>
          <cell r="AM336">
            <v>-0.11610069999999983</v>
          </cell>
          <cell r="AN336">
            <v>-1.5797691999999999</v>
          </cell>
          <cell r="AO336">
            <v>-2.3556099622256026</v>
          </cell>
          <cell r="AP336">
            <v>-0.1110298</v>
          </cell>
          <cell r="AQ336">
            <v>-0.1108466</v>
          </cell>
          <cell r="AR336">
            <v>-0.11716950000000001</v>
          </cell>
          <cell r="AS336">
            <v>-0.11033310000000002</v>
          </cell>
          <cell r="AT336">
            <v>-0.10905989999999993</v>
          </cell>
          <cell r="AU336">
            <v>-0.11624140000000005</v>
          </cell>
          <cell r="AV336">
            <v>-0.10907140000000004</v>
          </cell>
          <cell r="AW336">
            <v>-0.1115681999999999</v>
          </cell>
          <cell r="AX336">
            <v>-0.11226630000000004</v>
          </cell>
          <cell r="AY336">
            <v>-0.11180879999999993</v>
          </cell>
          <cell r="BB336">
            <v>-1.1193949999999999</v>
          </cell>
          <cell r="BG336">
            <v>-0.13825000000000001</v>
          </cell>
          <cell r="BH336">
            <v>-0.13825000000000001</v>
          </cell>
          <cell r="BI336">
            <v>-0.13825000000000001</v>
          </cell>
          <cell r="BJ336">
            <v>-0.13825000000000001</v>
          </cell>
          <cell r="BK336">
            <v>-0.13825000000000001</v>
          </cell>
          <cell r="BL336">
            <v>-0.13825000000000001</v>
          </cell>
          <cell r="BM336">
            <v>-0.13825000000000001</v>
          </cell>
          <cell r="BN336">
            <v>-0.13825000000000001</v>
          </cell>
          <cell r="BP336">
            <v>-1.1060000000000001</v>
          </cell>
          <cell r="BQ336">
            <v>-0.13825000000000001</v>
          </cell>
          <cell r="BR336">
            <v>-0.13825000000000001</v>
          </cell>
          <cell r="BS336">
            <v>-0.13825000000000001</v>
          </cell>
          <cell r="BT336">
            <v>-0.13825000000000001</v>
          </cell>
          <cell r="BU336">
            <v>-0.13825000000000001</v>
          </cell>
          <cell r="BV336">
            <v>-0.13825000000000001</v>
          </cell>
          <cell r="BW336">
            <v>-0.13825000000000001</v>
          </cell>
          <cell r="BX336">
            <v>-0.13825000000000001</v>
          </cell>
          <cell r="BY336">
            <v>-0.13825000000000001</v>
          </cell>
          <cell r="BZ336">
            <v>-0.13825000000000001</v>
          </cell>
          <cell r="CA336">
            <v>-0.13825000000000001</v>
          </cell>
          <cell r="CB336">
            <v>-0.13825000000000001</v>
          </cell>
          <cell r="CC336">
            <v>-1.659</v>
          </cell>
          <cell r="CD336">
            <v>-2.4498343607146262</v>
          </cell>
          <cell r="CE336">
            <v>-1.6590000000000003</v>
          </cell>
          <cell r="CF336">
            <v>-1.7419500000000003</v>
          </cell>
          <cell r="CG336">
            <v>-1.8290475000000004</v>
          </cell>
          <cell r="CH336">
            <v>-1.9204998750000004</v>
          </cell>
          <cell r="CI336">
            <v>-2.0165248687500004</v>
          </cell>
          <cell r="CJ336">
            <v>-2.1173511121875004</v>
          </cell>
        </row>
        <row r="337">
          <cell r="A337" t="str">
            <v>ER ICO 01550</v>
          </cell>
          <cell r="C337" t="str">
            <v>Gastos de juicio</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BB337">
            <v>0</v>
          </cell>
          <cell r="BG337">
            <v>0</v>
          </cell>
          <cell r="BH337">
            <v>0</v>
          </cell>
          <cell r="BI337">
            <v>0</v>
          </cell>
          <cell r="BJ337">
            <v>0</v>
          </cell>
          <cell r="BK337">
            <v>0</v>
          </cell>
          <cell r="BL337">
            <v>0</v>
          </cell>
          <cell r="BM337">
            <v>0</v>
          </cell>
          <cell r="BN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row>
        <row r="338">
          <cell r="A338" t="str">
            <v>ER ICO 01700</v>
          </cell>
          <cell r="C338" t="str">
            <v>Seguros de vida funcionarios y empleados</v>
          </cell>
          <cell r="J338">
            <v>-2.4</v>
          </cell>
          <cell r="K338">
            <v>-3.1608109999999998</v>
          </cell>
          <cell r="L338">
            <v>-3.8424139899999217</v>
          </cell>
          <cell r="M338">
            <v>-4.0602286000000003</v>
          </cell>
          <cell r="N338">
            <v>-3.1406364999999994</v>
          </cell>
          <cell r="O338">
            <v>0</v>
          </cell>
          <cell r="P338">
            <v>-0.33479449999999999</v>
          </cell>
          <cell r="Q338">
            <v>-0.27152100000000001</v>
          </cell>
          <cell r="R338">
            <v>-0.26938029999999991</v>
          </cell>
          <cell r="S338">
            <v>0</v>
          </cell>
          <cell r="T338">
            <v>-0.53309160000000011</v>
          </cell>
          <cell r="U338">
            <v>-0.26276599999999983</v>
          </cell>
          <cell r="V338">
            <v>-0.26622630000000003</v>
          </cell>
          <cell r="W338">
            <v>-0.26708609999999999</v>
          </cell>
          <cell r="X338">
            <v>-0.26671210000000034</v>
          </cell>
          <cell r="Y338">
            <v>-0.26703069999999984</v>
          </cell>
          <cell r="Z338">
            <v>-0.53204399999999996</v>
          </cell>
          <cell r="AA338">
            <v>-3.2706526</v>
          </cell>
          <cell r="AB338">
            <v>0</v>
          </cell>
          <cell r="AC338">
            <v>0</v>
          </cell>
          <cell r="AD338">
            <v>-0.51385859999999994</v>
          </cell>
          <cell r="AE338">
            <v>-0.25828720000000005</v>
          </cell>
          <cell r="AF338">
            <v>-0.25389859999999997</v>
          </cell>
          <cell r="AG338">
            <v>-0.2520458000000001</v>
          </cell>
          <cell r="AH338">
            <v>-0.24971689999999991</v>
          </cell>
          <cell r="AI338">
            <v>-0.24830640000000015</v>
          </cell>
          <cell r="AJ338">
            <v>-0.24932409999999994</v>
          </cell>
          <cell r="AK338">
            <v>-0.25012749999999961</v>
          </cell>
          <cell r="AL338">
            <v>-0.2494070000000006</v>
          </cell>
          <cell r="AM338">
            <v>-0.50085069999999954</v>
          </cell>
          <cell r="AN338">
            <v>-3.0258227999999998</v>
          </cell>
          <cell r="AO338">
            <v>-3.8874521156630046</v>
          </cell>
          <cell r="AP338">
            <v>0</v>
          </cell>
          <cell r="AQ338">
            <v>-0.18894119999999998</v>
          </cell>
          <cell r="AR338">
            <v>-0.18885470000000004</v>
          </cell>
          <cell r="AS338">
            <v>-0.18826610000000005</v>
          </cell>
          <cell r="AT338">
            <v>-0.18034519999999987</v>
          </cell>
          <cell r="AU338">
            <v>-0.17832540000000008</v>
          </cell>
          <cell r="AV338">
            <v>-0.17690840000000008</v>
          </cell>
          <cell r="AW338">
            <v>-0.17049779999999992</v>
          </cell>
          <cell r="AX338">
            <v>-0.16979109999999986</v>
          </cell>
          <cell r="AY338">
            <v>-0.16878310000000019</v>
          </cell>
          <cell r="BB338">
            <v>-1.6107130000000001</v>
          </cell>
          <cell r="BG338">
            <v>-0.33691251669079336</v>
          </cell>
          <cell r="BH338">
            <v>-0.33691251669079336</v>
          </cell>
          <cell r="BI338">
            <v>-0.33691251669079336</v>
          </cell>
          <cell r="BJ338">
            <v>-0.33691251669079336</v>
          </cell>
          <cell r="BK338">
            <v>-0.33691251669079336</v>
          </cell>
          <cell r="BL338">
            <v>-0.33691251669079336</v>
          </cell>
          <cell r="BM338">
            <v>-0.33691251669079336</v>
          </cell>
          <cell r="BN338">
            <v>-0.33691251669079336</v>
          </cell>
          <cell r="BP338">
            <v>-2.6953001335263469</v>
          </cell>
          <cell r="BQ338">
            <v>-0.33691251669079336</v>
          </cell>
          <cell r="BR338">
            <v>-0.33691251669079336</v>
          </cell>
          <cell r="BS338">
            <v>-0.33691251669079336</v>
          </cell>
          <cell r="BT338">
            <v>-0.33691251669079336</v>
          </cell>
          <cell r="BU338">
            <v>-0.33691251669079336</v>
          </cell>
          <cell r="BV338">
            <v>-0.33691251669079336</v>
          </cell>
          <cell r="BW338">
            <v>-0.33691251669079336</v>
          </cell>
          <cell r="BX338">
            <v>-0.33691251669079336</v>
          </cell>
          <cell r="BY338">
            <v>-0.33691251669079336</v>
          </cell>
          <cell r="BZ338">
            <v>-0.33691251669079336</v>
          </cell>
          <cell r="CA338">
            <v>-0.33691251669079336</v>
          </cell>
          <cell r="CB338">
            <v>-0.33691251669079336</v>
          </cell>
          <cell r="CC338">
            <v>-4.0429502002895195</v>
          </cell>
          <cell r="CD338">
            <v>-4.042950200289523</v>
          </cell>
          <cell r="CE338">
            <v>-4.0429502002895203</v>
          </cell>
          <cell r="CF338">
            <v>-4.0429502002895203</v>
          </cell>
          <cell r="CG338">
            <v>-4.2450977103039964</v>
          </cell>
          <cell r="CH338">
            <v>-4.4573525958191968</v>
          </cell>
          <cell r="CI338">
            <v>-4.6802202256101566</v>
          </cell>
          <cell r="CJ338">
            <v>-4.9142312368906644</v>
          </cell>
        </row>
        <row r="339">
          <cell r="A339" t="str">
            <v>ER ICO 01750</v>
          </cell>
          <cell r="C339" t="str">
            <v>Liquidaciones o</v>
          </cell>
          <cell r="L339">
            <v>0</v>
          </cell>
          <cell r="M339">
            <v>0</v>
          </cell>
          <cell r="N339">
            <v>-9.7362061000000004</v>
          </cell>
          <cell r="O339">
            <v>0</v>
          </cell>
          <cell r="P339">
            <v>0</v>
          </cell>
          <cell r="Q339">
            <v>0</v>
          </cell>
          <cell r="R339">
            <v>0</v>
          </cell>
          <cell r="S339">
            <v>-0.66633410000000004</v>
          </cell>
          <cell r="T339">
            <v>-0.38545640000000003</v>
          </cell>
          <cell r="U339">
            <v>-1.9089209999999999</v>
          </cell>
          <cell r="V339">
            <v>0</v>
          </cell>
          <cell r="W339">
            <v>0</v>
          </cell>
          <cell r="X339">
            <v>-0.68924530000000006</v>
          </cell>
          <cell r="Y339">
            <v>-1.1293018000000004</v>
          </cell>
          <cell r="Z339">
            <v>-0.12314450000000043</v>
          </cell>
          <cell r="AA339">
            <v>-4.9024031000000008</v>
          </cell>
          <cell r="AB339">
            <v>-0.89733619999999992</v>
          </cell>
          <cell r="AC339">
            <v>-0.42316019999999999</v>
          </cell>
          <cell r="AD339">
            <v>-1.9154736000000001</v>
          </cell>
          <cell r="AE339">
            <v>0</v>
          </cell>
          <cell r="AF339">
            <v>0</v>
          </cell>
          <cell r="AG339">
            <v>0</v>
          </cell>
          <cell r="AH339">
            <v>-0.43323249999999991</v>
          </cell>
          <cell r="AI339">
            <v>-0.21036750000000026</v>
          </cell>
          <cell r="AJ339">
            <v>0</v>
          </cell>
          <cell r="AK339">
            <v>-2.0989445</v>
          </cell>
          <cell r="AL339">
            <v>0</v>
          </cell>
          <cell r="AM339">
            <v>0</v>
          </cell>
          <cell r="AN339">
            <v>-5.9785145000000002</v>
          </cell>
          <cell r="AO339">
            <v>-4.57832958975</v>
          </cell>
          <cell r="AP339">
            <v>-0.67465390000000003</v>
          </cell>
          <cell r="AQ339">
            <v>-1.1636838</v>
          </cell>
          <cell r="AR339">
            <v>-4.8442262999999999</v>
          </cell>
          <cell r="AS339">
            <v>-0.96465659999999964</v>
          </cell>
          <cell r="AT339">
            <v>-0.57925839999999962</v>
          </cell>
          <cell r="AU339">
            <v>-3.2857381999999991</v>
          </cell>
          <cell r="AV339">
            <v>0</v>
          </cell>
          <cell r="AW339">
            <v>-2.2698952000000023</v>
          </cell>
          <cell r="AX339">
            <v>-1.6365330999999994</v>
          </cell>
          <cell r="AY339">
            <v>-2.2026606999999991</v>
          </cell>
          <cell r="BB339">
            <v>-17.621306199999999</v>
          </cell>
          <cell r="BG339">
            <v>-2.2335833333333333</v>
          </cell>
          <cell r="BH339">
            <v>-2.2335833333333333</v>
          </cell>
          <cell r="BI339">
            <v>-2.2335833333333333</v>
          </cell>
          <cell r="BJ339">
            <v>-2.2335833333333333</v>
          </cell>
          <cell r="BK339">
            <v>-2.2335833333333333</v>
          </cell>
          <cell r="BL339">
            <v>-2.2335833333333333</v>
          </cell>
          <cell r="BM339">
            <v>-2.2335833333333333</v>
          </cell>
          <cell r="BN339">
            <v>-2.2335833333333333</v>
          </cell>
          <cell r="BP339">
            <v>-17.868666666666666</v>
          </cell>
          <cell r="BQ339">
            <v>-2.2335833333333333</v>
          </cell>
          <cell r="BR339">
            <v>-2.2335833333333333</v>
          </cell>
          <cell r="BS339">
            <v>-2.2335833333333333</v>
          </cell>
          <cell r="BT339">
            <v>-2.2335833333333333</v>
          </cell>
          <cell r="BU339">
            <v>-2.2335833333333333</v>
          </cell>
          <cell r="BV339">
            <v>-2.2335833333333333</v>
          </cell>
          <cell r="BW339">
            <v>-2.2335833333333333</v>
          </cell>
          <cell r="BX339">
            <v>-2.2335833333333333</v>
          </cell>
          <cell r="BY339">
            <v>-2.2335833333333333</v>
          </cell>
          <cell r="BZ339">
            <v>-2.2335833333333333</v>
          </cell>
          <cell r="CA339">
            <v>-2.2335833333333333</v>
          </cell>
          <cell r="CB339">
            <v>-2.2335833333333333</v>
          </cell>
          <cell r="CC339">
            <v>-26.802999999999994</v>
          </cell>
          <cell r="CD339">
            <v>-4.7614627733400008</v>
          </cell>
          <cell r="CE339">
            <v>-26.803000000000001</v>
          </cell>
          <cell r="CF339">
            <v>-6.3975300000000006</v>
          </cell>
          <cell r="CG339">
            <v>-6.6214435500000004</v>
          </cell>
          <cell r="CH339">
            <v>-6.8531940742500002</v>
          </cell>
          <cell r="CI339">
            <v>-7.0930558668487498</v>
          </cell>
          <cell r="CJ339">
            <v>-7.3413128221884554</v>
          </cell>
        </row>
        <row r="340">
          <cell r="A340" t="str">
            <v>ER ICO 01650</v>
          </cell>
          <cell r="C340" t="str">
            <v>Aprobechamiento Gobierno Federal</v>
          </cell>
          <cell r="L340">
            <v>0</v>
          </cell>
          <cell r="M340">
            <v>0</v>
          </cell>
          <cell r="N340">
            <v>-1650</v>
          </cell>
          <cell r="O340">
            <v>0</v>
          </cell>
          <cell r="P340">
            <v>0</v>
          </cell>
          <cell r="Q340">
            <v>0</v>
          </cell>
          <cell r="R340">
            <v>0</v>
          </cell>
          <cell r="S340">
            <v>0</v>
          </cell>
          <cell r="T340">
            <v>0</v>
          </cell>
          <cell r="U340">
            <v>0</v>
          </cell>
          <cell r="V340">
            <v>0</v>
          </cell>
          <cell r="W340">
            <v>0</v>
          </cell>
          <cell r="X340">
            <v>0</v>
          </cell>
          <cell r="Y340">
            <v>0</v>
          </cell>
          <cell r="Z340">
            <v>-1250</v>
          </cell>
          <cell r="AA340">
            <v>-1250</v>
          </cell>
          <cell r="AB340">
            <v>0</v>
          </cell>
          <cell r="AC340">
            <v>0</v>
          </cell>
          <cell r="AD340">
            <v>0</v>
          </cell>
          <cell r="AE340">
            <v>0</v>
          </cell>
          <cell r="AF340">
            <v>0</v>
          </cell>
          <cell r="AG340">
            <v>0</v>
          </cell>
          <cell r="AH340">
            <v>0</v>
          </cell>
          <cell r="AI340">
            <v>0</v>
          </cell>
          <cell r="AJ340">
            <v>0</v>
          </cell>
          <cell r="AK340">
            <v>-1800</v>
          </cell>
          <cell r="AL340">
            <v>0</v>
          </cell>
          <cell r="AM340">
            <v>0</v>
          </cell>
          <cell r="AN340">
            <v>-1800</v>
          </cell>
          <cell r="AO340">
            <v>0</v>
          </cell>
          <cell r="AP340">
            <v>0</v>
          </cell>
          <cell r="AQ340">
            <v>0</v>
          </cell>
          <cell r="AR340">
            <v>0</v>
          </cell>
          <cell r="AS340">
            <v>0</v>
          </cell>
          <cell r="AT340">
            <v>0</v>
          </cell>
          <cell r="AU340">
            <v>0</v>
          </cell>
          <cell r="AV340">
            <v>0</v>
          </cell>
          <cell r="AW340">
            <v>0</v>
          </cell>
          <cell r="AX340">
            <v>0</v>
          </cell>
          <cell r="AY340">
            <v>0</v>
          </cell>
          <cell r="BB340">
            <v>0</v>
          </cell>
          <cell r="BG340">
            <v>0</v>
          </cell>
          <cell r="BH340">
            <v>0</v>
          </cell>
          <cell r="BI340">
            <v>0</v>
          </cell>
          <cell r="BJ340">
            <v>0</v>
          </cell>
          <cell r="BK340">
            <v>0</v>
          </cell>
          <cell r="BL340">
            <v>0</v>
          </cell>
          <cell r="BM340">
            <v>0</v>
          </cell>
          <cell r="BN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E340">
            <v>0</v>
          </cell>
          <cell r="CF340">
            <v>0</v>
          </cell>
          <cell r="CG340">
            <v>0</v>
          </cell>
          <cell r="CH340">
            <v>0</v>
          </cell>
          <cell r="CI340">
            <v>0</v>
          </cell>
          <cell r="CJ340">
            <v>0</v>
          </cell>
        </row>
        <row r="341">
          <cell r="A341" t="str">
            <v>ER ICO 01600</v>
          </cell>
          <cell r="C341" t="str">
            <v>Otros egresos</v>
          </cell>
          <cell r="D341">
            <v>-577</v>
          </cell>
          <cell r="E341">
            <v>-72.900000000000006</v>
          </cell>
          <cell r="F341">
            <v>-37.771114059999938</v>
          </cell>
          <cell r="G341">
            <v>-20.8</v>
          </cell>
          <cell r="H341">
            <v>-17.5</v>
          </cell>
          <cell r="I341">
            <v>-7.7523399699997526</v>
          </cell>
          <cell r="J341">
            <v>-25.924947943333908</v>
          </cell>
          <cell r="K341">
            <v>-1.5522494900003152</v>
          </cell>
          <cell r="L341">
            <v>-1.0486360400003034</v>
          </cell>
          <cell r="M341">
            <v>-19.873145459999968</v>
          </cell>
          <cell r="N341">
            <v>-71.782190860000014</v>
          </cell>
          <cell r="O341">
            <v>-0.57203299999996171</v>
          </cell>
          <cell r="P341">
            <v>-0.50665599000005557</v>
          </cell>
          <cell r="Q341">
            <v>-0.6162349299999903</v>
          </cell>
          <cell r="R341">
            <v>-4.2856080399997802</v>
          </cell>
          <cell r="S341">
            <v>-0.57230651000020305</v>
          </cell>
          <cell r="T341">
            <v>-0.52902494999989358</v>
          </cell>
          <cell r="U341">
            <v>-0.54004310000027544</v>
          </cell>
          <cell r="V341">
            <v>-0.10406173999979274</v>
          </cell>
          <cell r="W341">
            <v>-0.6229150499999605</v>
          </cell>
          <cell r="X341">
            <v>-0.18451941000012084</v>
          </cell>
          <cell r="Y341">
            <v>-0.16814482000006592</v>
          </cell>
          <cell r="Z341">
            <v>0.10626266000076612</v>
          </cell>
          <cell r="AA341">
            <v>-8.5952848799993333</v>
          </cell>
          <cell r="AB341">
            <v>-0.18433223999997495</v>
          </cell>
          <cell r="AC341">
            <v>-0.11541259000011905</v>
          </cell>
          <cell r="AD341">
            <v>-0.22624695999982691</v>
          </cell>
          <cell r="AE341">
            <v>-0.13048630000014327</v>
          </cell>
          <cell r="AF341">
            <v>-0.22803590000006579</v>
          </cell>
          <cell r="AG341">
            <v>-0.12891888999996581</v>
          </cell>
          <cell r="AH341">
            <v>-0.23585509999986698</v>
          </cell>
          <cell r="AI341">
            <v>-0.17852553999989595</v>
          </cell>
          <cell r="AJ341">
            <v>-0.23630785000011656</v>
          </cell>
          <cell r="AK341">
            <v>-0.25194343000021036</v>
          </cell>
          <cell r="AL341">
            <v>-0.29683961999967323</v>
          </cell>
          <cell r="AM341">
            <v>-0.45795510000061768</v>
          </cell>
          <cell r="AN341">
            <v>-2.6708595200004766</v>
          </cell>
          <cell r="AO341">
            <v>-1.9114608512475801</v>
          </cell>
          <cell r="AP341">
            <v>-0.37163086000001044</v>
          </cell>
          <cell r="AQ341">
            <v>-0.27592916000006046</v>
          </cell>
          <cell r="AR341">
            <v>-0.33251510999993195</v>
          </cell>
          <cell r="AS341">
            <v>-0.23903212000010399</v>
          </cell>
          <cell r="AT341">
            <v>-0.25008667999975387</v>
          </cell>
          <cell r="AU341">
            <v>-0.34659031000018103</v>
          </cell>
          <cell r="AV341">
            <v>-0.19670199000006505</v>
          </cell>
          <cell r="AW341">
            <v>-0.52497667999966779</v>
          </cell>
          <cell r="AX341">
            <v>-0.36344632000020738</v>
          </cell>
          <cell r="AY341">
            <v>-0.40289089999976113</v>
          </cell>
          <cell r="BB341">
            <v>-3.3038001299997433</v>
          </cell>
          <cell r="BG341">
            <v>-0.54728644044145669</v>
          </cell>
          <cell r="BH341">
            <v>-0.54728644044145669</v>
          </cell>
          <cell r="BI341">
            <v>-0.54728644044145669</v>
          </cell>
          <cell r="BJ341">
            <v>-0.54728644044145669</v>
          </cell>
          <cell r="BK341">
            <v>-0.54728644044145669</v>
          </cell>
          <cell r="BL341">
            <v>-0.54728644044145669</v>
          </cell>
          <cell r="BM341">
            <v>-0.54728644044145669</v>
          </cell>
          <cell r="BN341">
            <v>-0.54728644044145669</v>
          </cell>
          <cell r="BP341">
            <v>-4.3782915235316535</v>
          </cell>
          <cell r="BQ341">
            <v>-0.54728644044145669</v>
          </cell>
          <cell r="BR341">
            <v>-0.54728644044145669</v>
          </cell>
          <cell r="BS341">
            <v>-0.54728644044145669</v>
          </cell>
          <cell r="BT341">
            <v>-0.54728644044145669</v>
          </cell>
          <cell r="BU341">
            <v>-0.54728644044145669</v>
          </cell>
          <cell r="BV341">
            <v>-0.54728644044145669</v>
          </cell>
          <cell r="BW341">
            <v>-0.54728644044145669</v>
          </cell>
          <cell r="BX341">
            <v>-0.54728644044145669</v>
          </cell>
          <cell r="BY341">
            <v>-0.54728644044145669</v>
          </cell>
          <cell r="BZ341">
            <v>-0.54728644044145669</v>
          </cell>
          <cell r="CA341">
            <v>-0.54728644044145669</v>
          </cell>
          <cell r="CB341">
            <v>-0.54728644044145669</v>
          </cell>
          <cell r="CC341">
            <v>-6.5674372852974789</v>
          </cell>
          <cell r="CD341">
            <v>-6.5674372852974807</v>
          </cell>
          <cell r="CE341">
            <v>-6.5674372852974798</v>
          </cell>
          <cell r="CF341">
            <v>-6.8958091495623544</v>
          </cell>
          <cell r="CG341">
            <v>-7.2405996070404726</v>
          </cell>
          <cell r="CH341">
            <v>-7.6026295873924967</v>
          </cell>
          <cell r="CI341">
            <v>-7.982761066762122</v>
          </cell>
          <cell r="CJ341">
            <v>-8.3818991201002291</v>
          </cell>
        </row>
        <row r="342">
          <cell r="A342" t="str">
            <v>ER ICO 01000</v>
          </cell>
          <cell r="C342" t="str">
            <v>Impuestos, Cuotas y Otros Gastos</v>
          </cell>
          <cell r="D342">
            <v>-577</v>
          </cell>
          <cell r="E342">
            <v>-297.39999999999998</v>
          </cell>
          <cell r="F342">
            <v>-222.20708495999995</v>
          </cell>
          <cell r="G342">
            <v>-205.8</v>
          </cell>
          <cell r="H342">
            <v>-174.2</v>
          </cell>
          <cell r="I342">
            <v>-157.67663506999975</v>
          </cell>
          <cell r="J342">
            <v>-186.04057962333363</v>
          </cell>
          <cell r="K342">
            <v>-166.56481849000033</v>
          </cell>
          <cell r="L342">
            <v>-167.15069723000025</v>
          </cell>
          <cell r="M342">
            <v>-153.39882325999994</v>
          </cell>
          <cell r="N342">
            <v>-1897.02100066</v>
          </cell>
          <cell r="O342">
            <v>-11.957597799999963</v>
          </cell>
          <cell r="P342">
            <v>-13.303152090000056</v>
          </cell>
          <cell r="Q342">
            <v>-12.782162729999991</v>
          </cell>
          <cell r="R342">
            <v>-13.726313839999783</v>
          </cell>
          <cell r="S342">
            <v>-11.698358810000196</v>
          </cell>
          <cell r="T342">
            <v>-14.357406449999905</v>
          </cell>
          <cell r="U342">
            <v>-17.455193100000269</v>
          </cell>
          <cell r="V342">
            <v>-12.078445739999792</v>
          </cell>
          <cell r="W342">
            <v>-13.387097549999964</v>
          </cell>
          <cell r="X342">
            <v>-14.326372510000116</v>
          </cell>
          <cell r="Y342">
            <v>-13.081449620000072</v>
          </cell>
          <cell r="Z342">
            <v>-1265.6724914399992</v>
          </cell>
          <cell r="AA342">
            <v>-1413.8260416799994</v>
          </cell>
          <cell r="AB342">
            <v>-14.462886839999975</v>
          </cell>
          <cell r="AC342">
            <v>-11.048408890000117</v>
          </cell>
          <cell r="AD342">
            <v>-16.02923225999983</v>
          </cell>
          <cell r="AE342">
            <v>-11.532826200000144</v>
          </cell>
          <cell r="AF342">
            <v>-13.651421100000068</v>
          </cell>
          <cell r="AG342">
            <v>-10.745049489999966</v>
          </cell>
          <cell r="AH342">
            <v>-12.18361059999987</v>
          </cell>
          <cell r="AI342">
            <v>-12.231328839999891</v>
          </cell>
          <cell r="AJ342">
            <v>-12.330150250000109</v>
          </cell>
          <cell r="AK342">
            <v>-1818.8076211300001</v>
          </cell>
          <cell r="AL342">
            <v>-12.937449819999689</v>
          </cell>
          <cell r="AM342">
            <v>-16.981851800000616</v>
          </cell>
          <cell r="AN342">
            <v>-1962.9418372200005</v>
          </cell>
          <cell r="AO342">
            <v>-166.91715803911197</v>
          </cell>
          <cell r="AP342">
            <v>-12.105470660000012</v>
          </cell>
          <cell r="AQ342">
            <v>-11.230040460000062</v>
          </cell>
          <cell r="AR342">
            <v>-18.773937509999932</v>
          </cell>
          <cell r="AS342">
            <v>-13.062742620000101</v>
          </cell>
          <cell r="AT342">
            <v>-11.758655979999755</v>
          </cell>
          <cell r="AU342">
            <v>-15.456965410000176</v>
          </cell>
          <cell r="AV342">
            <v>-13.563051990000073</v>
          </cell>
          <cell r="AW342">
            <v>-13.969830779999663</v>
          </cell>
          <cell r="AX342">
            <v>-14.778232420000199</v>
          </cell>
          <cell r="AY342">
            <v>-15.818914699999766</v>
          </cell>
          <cell r="AZ342">
            <v>0</v>
          </cell>
          <cell r="BA342">
            <v>0</v>
          </cell>
          <cell r="BB342">
            <v>-140.51784252999971</v>
          </cell>
          <cell r="BC342">
            <v>0</v>
          </cell>
          <cell r="BD342">
            <v>0</v>
          </cell>
          <cell r="BE342">
            <v>0</v>
          </cell>
          <cell r="BF342">
            <v>0</v>
          </cell>
          <cell r="BG342">
            <v>-16.840578141347702</v>
          </cell>
          <cell r="BH342">
            <v>-16.840578141347702</v>
          </cell>
          <cell r="BI342">
            <v>-16.840578141347702</v>
          </cell>
          <cell r="BJ342">
            <v>-16.840578141347702</v>
          </cell>
          <cell r="BK342">
            <v>-16.840578141347702</v>
          </cell>
          <cell r="BL342">
            <v>-16.840578141347702</v>
          </cell>
          <cell r="BM342">
            <v>-16.840578141347702</v>
          </cell>
          <cell r="BN342">
            <v>-16.840578141347702</v>
          </cell>
          <cell r="BO342">
            <v>10</v>
          </cell>
          <cell r="BP342">
            <v>-124.72462513078162</v>
          </cell>
          <cell r="BQ342">
            <v>-16.840578141347702</v>
          </cell>
          <cell r="BR342">
            <v>-16.840578141347702</v>
          </cell>
          <cell r="BS342">
            <v>-16.840578141347702</v>
          </cell>
          <cell r="BT342">
            <v>-16.840578141347702</v>
          </cell>
          <cell r="BU342">
            <v>-16.840578141347702</v>
          </cell>
          <cell r="BV342">
            <v>-16.840578141347702</v>
          </cell>
          <cell r="BW342">
            <v>-16.840578141347702</v>
          </cell>
          <cell r="BX342">
            <v>-16.840578141347702</v>
          </cell>
          <cell r="BY342">
            <v>-16.840578141347702</v>
          </cell>
          <cell r="BZ342">
            <v>-16.840578141347702</v>
          </cell>
          <cell r="CA342">
            <v>-16.840578141347702</v>
          </cell>
          <cell r="CB342">
            <v>-16.840578141347702</v>
          </cell>
          <cell r="CC342">
            <v>-202.08693769617238</v>
          </cell>
          <cell r="CD342">
            <v>-182.68518105589584</v>
          </cell>
          <cell r="CE342">
            <v>-202.08693769617238</v>
          </cell>
          <cell r="CF342">
            <v>-190.24351707096653</v>
          </cell>
          <cell r="CG342">
            <v>-199.65972997451493</v>
          </cell>
          <cell r="CH342">
            <v>-209.54339481999065</v>
          </cell>
          <cell r="CI342">
            <v>-219.91776664987643</v>
          </cell>
          <cell r="CJ342">
            <v>-230.80725914436752</v>
          </cell>
        </row>
        <row r="343">
          <cell r="A343" t="str">
            <v>ER ARE 01000</v>
          </cell>
          <cell r="C343" t="str">
            <v>Aport. reserva art. 55 bis.</v>
          </cell>
          <cell r="F343">
            <v>0</v>
          </cell>
          <cell r="G343">
            <v>-141</v>
          </cell>
          <cell r="H343">
            <v>143.80000000000001</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BB343">
            <v>0</v>
          </cell>
          <cell r="BG343">
            <v>0</v>
          </cell>
          <cell r="BH343">
            <v>0</v>
          </cell>
          <cell r="BI343">
            <v>0</v>
          </cell>
          <cell r="BJ343">
            <v>0</v>
          </cell>
          <cell r="BK343">
            <v>0</v>
          </cell>
          <cell r="BL343">
            <v>0</v>
          </cell>
          <cell r="BM343">
            <v>0</v>
          </cell>
          <cell r="BN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row>
        <row r="344">
          <cell r="A344" t="str">
            <v>ER ARE 01200</v>
          </cell>
          <cell r="C344" t="str">
            <v>Reserva de PEA y Préstamos</v>
          </cell>
          <cell r="F344">
            <v>0</v>
          </cell>
          <cell r="G344">
            <v>0</v>
          </cell>
          <cell r="H344">
            <v>0</v>
          </cell>
          <cell r="I344">
            <v>0</v>
          </cell>
          <cell r="J344">
            <v>0</v>
          </cell>
          <cell r="K344">
            <v>0</v>
          </cell>
          <cell r="L344">
            <v>-84.038202999999996</v>
          </cell>
          <cell r="M344">
            <v>-45.796852000000001</v>
          </cell>
          <cell r="N344">
            <v>-103.69298500000001</v>
          </cell>
          <cell r="O344">
            <v>-45.755618000000005</v>
          </cell>
          <cell r="P344">
            <v>-2.0028542999999956</v>
          </cell>
          <cell r="Q344">
            <v>-2.0028566999999953</v>
          </cell>
          <cell r="R344">
            <v>-2.0028539999999992</v>
          </cell>
          <cell r="S344">
            <v>-2.0028539999999992</v>
          </cell>
          <cell r="T344">
            <v>-2.0028540000000064</v>
          </cell>
          <cell r="U344">
            <v>-2.0028539999999992</v>
          </cell>
          <cell r="V344">
            <v>-2.0028539999999992</v>
          </cell>
          <cell r="W344">
            <v>-2.0028539999999992</v>
          </cell>
          <cell r="X344">
            <v>-2.0028539999999992</v>
          </cell>
          <cell r="Y344">
            <v>-2.0028539999999992</v>
          </cell>
          <cell r="Z344">
            <v>-2.0028539999999992</v>
          </cell>
          <cell r="AA344">
            <v>-67.787014999999997</v>
          </cell>
          <cell r="AB344">
            <v>-144.791132</v>
          </cell>
          <cell r="AC344">
            <v>0</v>
          </cell>
          <cell r="AD344">
            <v>0</v>
          </cell>
          <cell r="AE344">
            <v>0</v>
          </cell>
          <cell r="AF344">
            <v>0</v>
          </cell>
          <cell r="AG344">
            <v>0</v>
          </cell>
          <cell r="AH344">
            <v>0</v>
          </cell>
          <cell r="AI344">
            <v>0</v>
          </cell>
          <cell r="AJ344">
            <v>0</v>
          </cell>
          <cell r="AK344">
            <v>0</v>
          </cell>
          <cell r="AL344">
            <v>0</v>
          </cell>
          <cell r="AM344">
            <v>0</v>
          </cell>
          <cell r="AN344">
            <v>-144.791132</v>
          </cell>
          <cell r="AO344">
            <v>-129.80901051499782</v>
          </cell>
          <cell r="AP344">
            <v>-78.001064</v>
          </cell>
          <cell r="AQ344">
            <v>0</v>
          </cell>
          <cell r="AR344">
            <v>54.383791000000002</v>
          </cell>
          <cell r="AS344">
            <v>-7.8724242999999987</v>
          </cell>
          <cell r="AT344">
            <v>-7.8724244000000034</v>
          </cell>
          <cell r="AU344">
            <v>-7.8724242999999987</v>
          </cell>
          <cell r="AV344">
            <v>-7.8724242999999987</v>
          </cell>
          <cell r="AW344">
            <v>-7.8724243999999999</v>
          </cell>
          <cell r="AX344">
            <v>-7.8724243000000058</v>
          </cell>
          <cell r="AY344">
            <v>-7.8724242999999916</v>
          </cell>
          <cell r="BB344">
            <v>-78.724243299999998</v>
          </cell>
          <cell r="BG344">
            <v>-7.8724243786802424</v>
          </cell>
          <cell r="BH344">
            <v>-7.8724243786802424</v>
          </cell>
          <cell r="BI344">
            <v>-7.8724243786802424</v>
          </cell>
          <cell r="BJ344">
            <v>-7.8724243786802424</v>
          </cell>
          <cell r="BK344">
            <v>-7.8724243786802424</v>
          </cell>
          <cell r="BL344">
            <v>-7.8724243786802424</v>
          </cell>
          <cell r="BM344">
            <v>-7.8724243786802424</v>
          </cell>
          <cell r="BN344">
            <v>-7.8724243786802424</v>
          </cell>
          <cell r="BP344">
            <v>-62.979395029441939</v>
          </cell>
          <cell r="BQ344">
            <v>-6.5000886666666666</v>
          </cell>
          <cell r="BR344">
            <v>-6.5000886666666666</v>
          </cell>
          <cell r="BS344">
            <v>-10.617095802707393</v>
          </cell>
          <cell r="BT344">
            <v>-7.8724243786802424</v>
          </cell>
          <cell r="BU344">
            <v>-7.8724243786802424</v>
          </cell>
          <cell r="BV344">
            <v>-7.8724243786802424</v>
          </cell>
          <cell r="BW344">
            <v>-7.8724243786802424</v>
          </cell>
          <cell r="BX344">
            <v>-7.8724243786802424</v>
          </cell>
          <cell r="BY344">
            <v>-7.8724243786802424</v>
          </cell>
          <cell r="BZ344">
            <v>-7.8724243786802424</v>
          </cell>
          <cell r="CA344">
            <v>-7.8724243786802424</v>
          </cell>
          <cell r="CB344">
            <v>-7.8724243786802424</v>
          </cell>
          <cell r="CC344">
            <v>-94.469092544162891</v>
          </cell>
          <cell r="CD344">
            <v>-135.00137093559775</v>
          </cell>
          <cell r="CE344">
            <v>-94.469092544162905</v>
          </cell>
          <cell r="CF344">
            <v>-97.775510783208603</v>
          </cell>
          <cell r="CG344">
            <v>-101.1976536606209</v>
          </cell>
          <cell r="CH344">
            <v>-104.73957153874262</v>
          </cell>
          <cell r="CI344">
            <v>-108.40545654259861</v>
          </cell>
          <cell r="CJ344">
            <v>-112.19964752158955</v>
          </cell>
        </row>
        <row r="345">
          <cell r="A345" t="str">
            <v>ER OGO 01000</v>
          </cell>
          <cell r="C345" t="str">
            <v>Otros Gastos de Operación</v>
          </cell>
          <cell r="D345">
            <v>-577</v>
          </cell>
          <cell r="E345">
            <v>-785.59999999999991</v>
          </cell>
          <cell r="F345">
            <v>-634.42377467999995</v>
          </cell>
          <cell r="G345">
            <v>-883.2</v>
          </cell>
          <cell r="H345">
            <v>-679.1051780511043</v>
          </cell>
          <cell r="I345">
            <v>-750.99843941736719</v>
          </cell>
          <cell r="J345">
            <v>-823.58342415133757</v>
          </cell>
          <cell r="K345">
            <v>-689.18420686109107</v>
          </cell>
          <cell r="L345">
            <v>-651.11147002973291</v>
          </cell>
          <cell r="M345">
            <v>-1737.7600343604697</v>
          </cell>
          <cell r="N345">
            <v>-2749.2357453513255</v>
          </cell>
          <cell r="O345">
            <v>-232.01468446626302</v>
          </cell>
          <cell r="P345">
            <v>-36.731833880313516</v>
          </cell>
          <cell r="Q345">
            <v>-37.666300379463287</v>
          </cell>
          <cell r="R345">
            <v>-44.413428969204311</v>
          </cell>
          <cell r="S345">
            <v>-35.976238008836319</v>
          </cell>
          <cell r="T345">
            <v>-38.435663106632006</v>
          </cell>
          <cell r="U345">
            <v>-42.172598551884121</v>
          </cell>
          <cell r="V345">
            <v>-35.088279279264093</v>
          </cell>
          <cell r="W345">
            <v>-38.399684757399029</v>
          </cell>
          <cell r="X345">
            <v>-38.853976232364658</v>
          </cell>
          <cell r="Y345">
            <v>-37.947845552962818</v>
          </cell>
          <cell r="Z345">
            <v>-1787.6138428392553</v>
          </cell>
          <cell r="AA345">
            <v>-2405.3143760238427</v>
          </cell>
          <cell r="AB345">
            <v>-378.927458938543</v>
          </cell>
          <cell r="AC345">
            <v>-29.874121366362651</v>
          </cell>
          <cell r="AD345">
            <v>-35.878579328178802</v>
          </cell>
          <cell r="AE345">
            <v>-31.060522685024615</v>
          </cell>
          <cell r="AF345">
            <v>-32.905131765170765</v>
          </cell>
          <cell r="AG345">
            <v>-32.665259181010335</v>
          </cell>
          <cell r="AH345">
            <v>-32.609827577781665</v>
          </cell>
          <cell r="AI345">
            <v>-32.586712542635439</v>
          </cell>
          <cell r="AJ345">
            <v>-27.874699678208316</v>
          </cell>
          <cell r="AK345">
            <v>-1839.2376120958077</v>
          </cell>
          <cell r="AL345">
            <v>-32.879367164797607</v>
          </cell>
          <cell r="AM345">
            <v>-34.917122584219712</v>
          </cell>
          <cell r="AN345">
            <v>-2541.4164149077405</v>
          </cell>
          <cell r="AO345">
            <v>-773.64330464745808</v>
          </cell>
          <cell r="AP345">
            <v>-334.85882835460694</v>
          </cell>
          <cell r="AQ345">
            <v>-31.211802699081893</v>
          </cell>
          <cell r="AR345">
            <v>51.854087142235983</v>
          </cell>
          <cell r="AS345">
            <v>-101.72201986808074</v>
          </cell>
          <cell r="AT345">
            <v>-100.15600799779963</v>
          </cell>
          <cell r="AU345">
            <v>-104.4036115863635</v>
          </cell>
          <cell r="AV345">
            <v>-103.45550161403978</v>
          </cell>
          <cell r="AW345">
            <v>-103.87345592062668</v>
          </cell>
          <cell r="AX345">
            <v>-104.02033044230711</v>
          </cell>
          <cell r="AY345">
            <v>-105.53641832064663</v>
          </cell>
          <cell r="AZ345">
            <v>0</v>
          </cell>
          <cell r="BA345">
            <v>0</v>
          </cell>
          <cell r="BB345">
            <v>-1037.3838896613167</v>
          </cell>
          <cell r="BC345">
            <v>0</v>
          </cell>
          <cell r="BD345">
            <v>0</v>
          </cell>
          <cell r="BE345">
            <v>0</v>
          </cell>
          <cell r="BF345">
            <v>0</v>
          </cell>
          <cell r="BG345">
            <v>-105.39695292769034</v>
          </cell>
          <cell r="BH345">
            <v>-105.39695292769034</v>
          </cell>
          <cell r="BI345">
            <v>-105.39695292769034</v>
          </cell>
          <cell r="BJ345">
            <v>-105.39695292769034</v>
          </cell>
          <cell r="BK345">
            <v>-105.39695292769034</v>
          </cell>
          <cell r="BL345">
            <v>-105.39695292769034</v>
          </cell>
          <cell r="BM345">
            <v>-105.39695292769034</v>
          </cell>
          <cell r="BN345">
            <v>-105.39695292769034</v>
          </cell>
          <cell r="BO345">
            <v>10</v>
          </cell>
          <cell r="BP345">
            <v>-833.17562342152269</v>
          </cell>
          <cell r="BQ345">
            <v>-61.735143641347705</v>
          </cell>
          <cell r="BR345">
            <v>-61.735143641347705</v>
          </cell>
          <cell r="BS345">
            <v>-192.7205715003756</v>
          </cell>
          <cell r="BT345">
            <v>-105.39695292769034</v>
          </cell>
          <cell r="BU345">
            <v>-105.39695292769034</v>
          </cell>
          <cell r="BV345">
            <v>-105.39695292769034</v>
          </cell>
          <cell r="BW345">
            <v>-105.39695292769034</v>
          </cell>
          <cell r="BX345">
            <v>-105.39695292769034</v>
          </cell>
          <cell r="BY345">
            <v>-105.39695292769034</v>
          </cell>
          <cell r="BZ345">
            <v>-105.39695292769034</v>
          </cell>
          <cell r="CA345">
            <v>-105.39695292769034</v>
          </cell>
          <cell r="CB345">
            <v>-105.39695292769034</v>
          </cell>
          <cell r="CC345">
            <v>-1264.763435132284</v>
          </cell>
          <cell r="CD345">
            <v>-907.28037352857575</v>
          </cell>
          <cell r="CE345">
            <v>-1264.7634351322843</v>
          </cell>
          <cell r="CF345">
            <v>-1290.1136919173423</v>
          </cell>
          <cell r="CG345">
            <v>-1338.0253609405138</v>
          </cell>
          <cell r="CH345">
            <v>-1387.7518228697993</v>
          </cell>
          <cell r="CI345">
            <v>-1439.3634896814283</v>
          </cell>
          <cell r="CJ345">
            <v>-1492.9335824820232</v>
          </cell>
        </row>
        <row r="346">
          <cell r="A346" t="str">
            <v>ER PPC 01100</v>
          </cell>
          <cell r="C346" t="str">
            <v>Provisión y calificación</v>
          </cell>
          <cell r="D346">
            <v>-403.8</v>
          </cell>
          <cell r="E346">
            <v>-203.5</v>
          </cell>
          <cell r="F346">
            <v>-146.10629928</v>
          </cell>
          <cell r="G346">
            <v>-109.3</v>
          </cell>
          <cell r="H346">
            <v>-59.1</v>
          </cell>
          <cell r="I346">
            <v>-180.12084859999999</v>
          </cell>
          <cell r="J346">
            <v>-106.20643669999987</v>
          </cell>
          <cell r="K346">
            <v>-11.43982330000005</v>
          </cell>
          <cell r="L346">
            <v>-1156.3338356600002</v>
          </cell>
          <cell r="M346">
            <v>-330.95608030000005</v>
          </cell>
          <cell r="N346">
            <v>37.390068999999926</v>
          </cell>
          <cell r="O346">
            <v>180.60791900000001</v>
          </cell>
          <cell r="P346">
            <v>55.484007700000006</v>
          </cell>
          <cell r="Q346">
            <v>-19.983806000000044</v>
          </cell>
          <cell r="R346">
            <v>57.261721799999975</v>
          </cell>
          <cell r="S346">
            <v>6.4413793000001078</v>
          </cell>
          <cell r="T346">
            <v>-22.325486999999953</v>
          </cell>
          <cell r="U346">
            <v>-10.272085300000185</v>
          </cell>
          <cell r="V346">
            <v>-17.647669099999746</v>
          </cell>
          <cell r="W346">
            <v>-43.083617250000202</v>
          </cell>
          <cell r="X346">
            <v>5.869483999999801</v>
          </cell>
          <cell r="Y346">
            <v>-100.01119129999984</v>
          </cell>
          <cell r="Z346">
            <v>-88.823251100000107</v>
          </cell>
          <cell r="AA346">
            <v>3.5174047499998267</v>
          </cell>
          <cell r="AB346">
            <v>124.49113129999999</v>
          </cell>
          <cell r="AC346">
            <v>-34.364316200000005</v>
          </cell>
          <cell r="AD346">
            <v>39.420574399999964</v>
          </cell>
          <cell r="AE346">
            <v>48.171501700000078</v>
          </cell>
          <cell r="AF346">
            <v>15.999347700000044</v>
          </cell>
          <cell r="AG346">
            <v>-112.68296320000002</v>
          </cell>
          <cell r="AH346">
            <v>12.588519799999972</v>
          </cell>
          <cell r="AI346">
            <v>-8.2152459000000135</v>
          </cell>
          <cell r="AJ346">
            <v>-12.585051400000111</v>
          </cell>
          <cell r="AK346">
            <v>-12.047255599999858</v>
          </cell>
          <cell r="AL346">
            <v>-125.49360239999999</v>
          </cell>
          <cell r="AM346">
            <v>-34.337151999999946</v>
          </cell>
          <cell r="AN346">
            <v>-99.054511799999887</v>
          </cell>
          <cell r="AO346">
            <v>-350.75541031060686</v>
          </cell>
          <cell r="AP346">
            <v>9.1192953999999986</v>
          </cell>
          <cell r="AQ346">
            <v>-120.44353170000001</v>
          </cell>
          <cell r="AR346">
            <v>7.5132662999999695</v>
          </cell>
          <cell r="AS346">
            <v>-405.37844940000002</v>
          </cell>
          <cell r="AT346">
            <v>-69.999999699999989</v>
          </cell>
          <cell r="AU346">
            <v>0</v>
          </cell>
          <cell r="AV346">
            <v>-314.10232220000012</v>
          </cell>
          <cell r="AW346">
            <v>-85.597022700000139</v>
          </cell>
          <cell r="AX346">
            <v>-14.935573999999832</v>
          </cell>
          <cell r="AY346">
            <v>-24.526656199999906</v>
          </cell>
          <cell r="BB346">
            <v>-1018.3509942000002</v>
          </cell>
          <cell r="BG346">
            <v>-14.845333333333334</v>
          </cell>
          <cell r="BH346">
            <v>-14.845333333333334</v>
          </cell>
          <cell r="BI346">
            <v>-14.845333333333334</v>
          </cell>
          <cell r="BJ346">
            <v>-14.845333333333334</v>
          </cell>
          <cell r="BK346">
            <v>-14.845333333333334</v>
          </cell>
          <cell r="BL346">
            <v>-11.134</v>
          </cell>
          <cell r="BM346">
            <v>-11.134</v>
          </cell>
          <cell r="BN346">
            <v>-11.134</v>
          </cell>
          <cell r="BO346">
            <v>-126.10000000000002</v>
          </cell>
          <cell r="BP346">
            <v>-233.7286666666667</v>
          </cell>
          <cell r="BQ346">
            <v>-33.402000000000001</v>
          </cell>
          <cell r="BR346">
            <v>-33.402000000000001</v>
          </cell>
          <cell r="BS346">
            <v>-33.402000000000001</v>
          </cell>
          <cell r="BT346">
            <v>-14.845333333333334</v>
          </cell>
          <cell r="BU346">
            <v>-14.845333333333334</v>
          </cell>
          <cell r="BV346">
            <v>-14.845333333333334</v>
          </cell>
          <cell r="BW346">
            <v>-14.845333333333334</v>
          </cell>
          <cell r="BX346">
            <v>-14.845333333333334</v>
          </cell>
          <cell r="BY346">
            <v>-14.845333333333334</v>
          </cell>
          <cell r="BZ346">
            <v>-11.134</v>
          </cell>
          <cell r="CA346">
            <v>-11.134</v>
          </cell>
          <cell r="CB346">
            <v>-11.134</v>
          </cell>
          <cell r="CC346">
            <v>-222.68000000000006</v>
          </cell>
          <cell r="CD346">
            <v>-364.07921102410597</v>
          </cell>
          <cell r="CE346">
            <v>-222.68</v>
          </cell>
          <cell r="CF346">
            <v>-221.9</v>
          </cell>
          <cell r="CG346">
            <v>-246.86</v>
          </cell>
          <cell r="CH346">
            <v>-319.18</v>
          </cell>
          <cell r="CI346">
            <v>-362.56</v>
          </cell>
          <cell r="CJ346">
            <v>-412.18</v>
          </cell>
        </row>
        <row r="347">
          <cell r="A347" t="str">
            <v>ER PPC 01200</v>
          </cell>
          <cell r="C347" t="str">
            <v>Condonaciones a exempleados y reservas</v>
          </cell>
          <cell r="F347">
            <v>-56.206341649999999</v>
          </cell>
          <cell r="G347">
            <v>-73.800000000000011</v>
          </cell>
          <cell r="H347">
            <v>-33.1</v>
          </cell>
          <cell r="I347">
            <v>-14.546066699999999</v>
          </cell>
          <cell r="J347">
            <v>-14.371456299999998</v>
          </cell>
          <cell r="K347">
            <v>-13.824499400000001</v>
          </cell>
          <cell r="L347">
            <v>-17.760111200000001</v>
          </cell>
          <cell r="M347">
            <v>-31.569269299999998</v>
          </cell>
          <cell r="N347">
            <v>-10.2159654</v>
          </cell>
          <cell r="O347">
            <v>-0.65714810000000001</v>
          </cell>
          <cell r="P347">
            <v>-0.29887220000000003</v>
          </cell>
          <cell r="Q347">
            <v>-0.61598480000000011</v>
          </cell>
          <cell r="R347">
            <v>-0.33173419999999987</v>
          </cell>
          <cell r="S347">
            <v>-0.76345990000000019</v>
          </cell>
          <cell r="T347">
            <v>-1.0634342000000001</v>
          </cell>
          <cell r="U347">
            <v>-0.30893459999999973</v>
          </cell>
          <cell r="V347">
            <v>-0.1797367999999997</v>
          </cell>
          <cell r="W347">
            <v>-0.20998680000000025</v>
          </cell>
          <cell r="X347">
            <v>-0.82590070000000004</v>
          </cell>
          <cell r="Y347">
            <v>-1.8317557000000004</v>
          </cell>
          <cell r="Z347">
            <v>-1.2797177999999994</v>
          </cell>
          <cell r="AA347">
            <v>-8.3666657999999998</v>
          </cell>
          <cell r="AB347">
            <v>-0.181975</v>
          </cell>
          <cell r="AC347">
            <v>-0.26933950000000001</v>
          </cell>
          <cell r="AD347">
            <v>-0.19218370000000001</v>
          </cell>
          <cell r="AE347">
            <v>-0.41640619999999995</v>
          </cell>
          <cell r="AF347">
            <v>-0.22392050000000019</v>
          </cell>
          <cell r="AG347">
            <v>-1.5809432999999997</v>
          </cell>
          <cell r="AH347">
            <v>-0.81752560000000019</v>
          </cell>
          <cell r="AI347">
            <v>-0.27591549999999998</v>
          </cell>
          <cell r="AJ347">
            <v>-0.55589010000000005</v>
          </cell>
          <cell r="AK347">
            <v>-0.16216259999999938</v>
          </cell>
          <cell r="AL347">
            <v>-6.5790500000000307E-2</v>
          </cell>
          <cell r="AM347">
            <v>-0.11364209999999986</v>
          </cell>
          <cell r="AN347">
            <v>-4.8556945999999996</v>
          </cell>
          <cell r="AO347">
            <v>-9.5231896893931189</v>
          </cell>
          <cell r="AP347">
            <v>-7.9427800000000007E-2</v>
          </cell>
          <cell r="AQ347">
            <v>-7.521280000000001E-2</v>
          </cell>
          <cell r="AR347">
            <v>-8.4448199999999973E-2</v>
          </cell>
          <cell r="AS347">
            <v>-2.0343669000000002</v>
          </cell>
          <cell r="AT347">
            <v>-7.0999299999999987E-2</v>
          </cell>
          <cell r="AU347">
            <v>-0.79817840000000029</v>
          </cell>
          <cell r="AV347">
            <v>-8.3421099999999804E-2</v>
          </cell>
          <cell r="AW347">
            <v>-0.23105880000000001</v>
          </cell>
          <cell r="AX347">
            <v>-0.20803539999999998</v>
          </cell>
          <cell r="AY347">
            <v>-0.20700239999999992</v>
          </cell>
          <cell r="BB347">
            <v>-3.8721511000000004</v>
          </cell>
          <cell r="BG347">
            <v>-0.41882999999999998</v>
          </cell>
          <cell r="BH347">
            <v>-0.41882999999999998</v>
          </cell>
          <cell r="BI347">
            <v>-0.41882999999999998</v>
          </cell>
          <cell r="BJ347">
            <v>-0.41882999999999998</v>
          </cell>
          <cell r="BK347">
            <v>-0.41882999999999998</v>
          </cell>
          <cell r="BL347">
            <v>-0.41882999999999998</v>
          </cell>
          <cell r="BM347">
            <v>-0.41882999999999998</v>
          </cell>
          <cell r="BN347">
            <v>-0.41882999999999998</v>
          </cell>
          <cell r="BP347">
            <v>-3.3506399999999994</v>
          </cell>
          <cell r="BQ347">
            <v>-0.41882999999999998</v>
          </cell>
          <cell r="BR347">
            <v>-0.41882999999999998</v>
          </cell>
          <cell r="BS347">
            <v>-0.41882999999999998</v>
          </cell>
          <cell r="BT347">
            <v>-0.41882999999999998</v>
          </cell>
          <cell r="BU347">
            <v>-0.41882999999999998</v>
          </cell>
          <cell r="BV347">
            <v>-0.41882999999999998</v>
          </cell>
          <cell r="BW347">
            <v>-0.41882999999999998</v>
          </cell>
          <cell r="BX347">
            <v>-0.41882999999999998</v>
          </cell>
          <cell r="BY347">
            <v>-0.41882999999999998</v>
          </cell>
          <cell r="BZ347">
            <v>-0.41882999999999998</v>
          </cell>
          <cell r="CA347">
            <v>-0.41882999999999998</v>
          </cell>
          <cell r="CB347">
            <v>-0.41882999999999998</v>
          </cell>
          <cell r="CC347">
            <v>-5.0259599999999987</v>
          </cell>
          <cell r="CD347">
            <v>-9.9041172769688419</v>
          </cell>
          <cell r="CE347">
            <v>-5.0259599999999995</v>
          </cell>
          <cell r="CF347">
            <v>-5.2018685999999992</v>
          </cell>
          <cell r="CG347">
            <v>-5.3839340009999983</v>
          </cell>
          <cell r="CH347">
            <v>-5.5723716910349976</v>
          </cell>
          <cell r="CI347">
            <v>-5.7674047002212223</v>
          </cell>
          <cell r="CJ347">
            <v>-5.9692638647289646</v>
          </cell>
        </row>
        <row r="348">
          <cell r="A348" t="str">
            <v>ER PPC 01300</v>
          </cell>
          <cell r="C348" t="str">
            <v>Fopyme, Finape y MICARE</v>
          </cell>
          <cell r="F348">
            <v>0</v>
          </cell>
          <cell r="G348">
            <v>0</v>
          </cell>
          <cell r="H348">
            <v>0</v>
          </cell>
          <cell r="I348">
            <v>0</v>
          </cell>
          <cell r="J348">
            <v>-7.26967669999999</v>
          </cell>
          <cell r="K348">
            <v>-5.1726999999999997E-3</v>
          </cell>
          <cell r="L348">
            <v>-2.1913999999999996E-3</v>
          </cell>
          <cell r="M348">
            <v>-1.9531000000000001E-3</v>
          </cell>
          <cell r="N348">
            <v>-1.6816999999999999E-3</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BB348">
            <v>0</v>
          </cell>
          <cell r="BG348">
            <v>0</v>
          </cell>
          <cell r="BH348">
            <v>0</v>
          </cell>
          <cell r="BI348">
            <v>0</v>
          </cell>
          <cell r="BJ348">
            <v>0</v>
          </cell>
          <cell r="BK348">
            <v>0</v>
          </cell>
          <cell r="BL348">
            <v>0</v>
          </cell>
          <cell r="BM348">
            <v>0</v>
          </cell>
          <cell r="BN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row>
        <row r="349">
          <cell r="A349" t="str">
            <v>ER PPC 01400</v>
          </cell>
          <cell r="C349" t="str">
            <v>Aportación a reservas fiso 1148</v>
          </cell>
          <cell r="F349">
            <v>0</v>
          </cell>
          <cell r="G349">
            <v>-77</v>
          </cell>
          <cell r="H349">
            <v>-122.32277058</v>
          </cell>
          <cell r="I349">
            <v>-103.68519019999999</v>
          </cell>
          <cell r="J349">
            <v>-72.175909279999999</v>
          </cell>
          <cell r="K349">
            <v>-159.17451690999999</v>
          </cell>
          <cell r="L349">
            <v>136.20426199000002</v>
          </cell>
          <cell r="M349">
            <v>-15.766162919999999</v>
          </cell>
          <cell r="N349">
            <v>5.5594130700000006</v>
          </cell>
          <cell r="O349">
            <v>-1.2651363399999997</v>
          </cell>
          <cell r="P349">
            <v>2.8366025299999995</v>
          </cell>
          <cell r="Q349">
            <v>0.21910856000000023</v>
          </cell>
          <cell r="R349">
            <v>-2.6566407000000001</v>
          </cell>
          <cell r="S349">
            <v>1.3161582200000002</v>
          </cell>
          <cell r="T349">
            <v>-2.31332702</v>
          </cell>
          <cell r="U349">
            <v>-0.30899148000000021</v>
          </cell>
          <cell r="V349">
            <v>-3.2041409500000007</v>
          </cell>
          <cell r="W349">
            <v>-2.628902639999998</v>
          </cell>
          <cell r="X349">
            <v>-5.7294202700000003</v>
          </cell>
          <cell r="Y349">
            <v>1.5395655899999987</v>
          </cell>
          <cell r="Z349">
            <v>-14.684281939999996</v>
          </cell>
          <cell r="AA349">
            <v>-26.879406439999997</v>
          </cell>
          <cell r="AB349">
            <v>-0.50789675000000001</v>
          </cell>
          <cell r="AC349">
            <v>-5.9852395600000001</v>
          </cell>
          <cell r="AD349">
            <v>-7.0814483399999979</v>
          </cell>
          <cell r="AE349">
            <v>1.728091049999998</v>
          </cell>
          <cell r="AF349">
            <v>-1.1126726899999984</v>
          </cell>
          <cell r="AG349">
            <v>-12.627535590000001</v>
          </cell>
          <cell r="AH349">
            <v>-10.356385490000008</v>
          </cell>
          <cell r="AI349">
            <v>-9.0160745899999881</v>
          </cell>
          <cell r="AJ349">
            <v>-8.5893786099999971</v>
          </cell>
          <cell r="AK349">
            <v>-3.0429940400000004</v>
          </cell>
          <cell r="AL349">
            <v>-10.970028129999999</v>
          </cell>
          <cell r="AM349">
            <v>-2.4454940199999999</v>
          </cell>
          <cell r="AN349">
            <v>-70.007056759999998</v>
          </cell>
          <cell r="AO349">
            <v>0</v>
          </cell>
          <cell r="AP349">
            <v>-8.1707079599999997</v>
          </cell>
          <cell r="AQ349">
            <v>-12.388725640000001</v>
          </cell>
          <cell r="AR349">
            <v>-4.6003368799999995</v>
          </cell>
          <cell r="AS349">
            <v>-8.2990165400000002</v>
          </cell>
          <cell r="AT349">
            <v>-7.7438102499999992</v>
          </cell>
          <cell r="AU349">
            <v>-11.22241387</v>
          </cell>
          <cell r="AV349">
            <v>-12.42843126</v>
          </cell>
          <cell r="AW349">
            <v>-14.291316799999999</v>
          </cell>
          <cell r="AX349">
            <v>-5.2592942399999991</v>
          </cell>
          <cell r="AY349">
            <v>-9.3949895000000012</v>
          </cell>
          <cell r="BB349">
            <v>-93.799042939999993</v>
          </cell>
          <cell r="BG349">
            <v>-1.6181666666666665</v>
          </cell>
          <cell r="BH349">
            <v>-1.6181666666666665</v>
          </cell>
          <cell r="BI349">
            <v>-1.6181666666666665</v>
          </cell>
          <cell r="BJ349">
            <v>-1.6181666666666665</v>
          </cell>
          <cell r="BK349">
            <v>-1.6181666666666665</v>
          </cell>
          <cell r="BL349">
            <v>-1.6181666666666665</v>
          </cell>
          <cell r="BM349">
            <v>-1.6181666666666665</v>
          </cell>
          <cell r="BN349">
            <v>-1.6181666666666665</v>
          </cell>
          <cell r="BO349">
            <v>-31</v>
          </cell>
          <cell r="BP349">
            <v>-43.945333333333338</v>
          </cell>
          <cell r="BQ349">
            <v>-1.6181666666666665</v>
          </cell>
          <cell r="BR349">
            <v>-1.6181666666666665</v>
          </cell>
          <cell r="BS349">
            <v>-1.6181666666666665</v>
          </cell>
          <cell r="BT349">
            <v>-1.6181666666666665</v>
          </cell>
          <cell r="BU349">
            <v>-1.6181666666666665</v>
          </cell>
          <cell r="BV349">
            <v>-1.6181666666666665</v>
          </cell>
          <cell r="BW349">
            <v>-1.6181666666666665</v>
          </cell>
          <cell r="BX349">
            <v>-1.6181666666666665</v>
          </cell>
          <cell r="BY349">
            <v>-1.6181666666666665</v>
          </cell>
          <cell r="BZ349">
            <v>-1.6181666666666665</v>
          </cell>
          <cell r="CA349">
            <v>-1.6181666666666665</v>
          </cell>
          <cell r="CB349">
            <v>-1.6181666666666665</v>
          </cell>
          <cell r="CC349">
            <v>-19.418000000000003</v>
          </cell>
          <cell r="CD349">
            <v>-43.642500000000098</v>
          </cell>
          <cell r="CE349">
            <v>-19.417999999999999</v>
          </cell>
          <cell r="CF349">
            <v>-25.028500000000001</v>
          </cell>
          <cell r="CG349">
            <v>-28.031499999999998</v>
          </cell>
          <cell r="CH349">
            <v>-39.2455</v>
          </cell>
          <cell r="CI349">
            <v>-45.1325</v>
          </cell>
          <cell r="CJ349">
            <v>-51.901499999999999</v>
          </cell>
        </row>
        <row r="350">
          <cell r="A350" t="str">
            <v>ER PPC 01000</v>
          </cell>
          <cell r="C350" t="str">
            <v>Provisión Preventiva Crediticia</v>
          </cell>
          <cell r="D350">
            <v>-403.8</v>
          </cell>
          <cell r="E350">
            <v>-203.5</v>
          </cell>
          <cell r="F350">
            <v>-202.31264092999999</v>
          </cell>
          <cell r="G350">
            <v>-260.10000000000002</v>
          </cell>
          <cell r="H350">
            <v>-214.52277057999999</v>
          </cell>
          <cell r="I350">
            <v>-298.35210549999999</v>
          </cell>
          <cell r="J350">
            <v>-200.02347897999988</v>
          </cell>
          <cell r="K350">
            <v>-184.44401231000003</v>
          </cell>
          <cell r="L350">
            <v>-1037.89187627</v>
          </cell>
          <cell r="M350">
            <v>-378.29346562000001</v>
          </cell>
          <cell r="N350">
            <v>32.731834969999923</v>
          </cell>
          <cell r="O350">
            <v>178.68563456000001</v>
          </cell>
          <cell r="P350">
            <v>58.021738030000009</v>
          </cell>
          <cell r="Q350">
            <v>-20.380682240000045</v>
          </cell>
          <cell r="R350">
            <v>54.273346899999979</v>
          </cell>
          <cell r="S350">
            <v>6.994077620000108</v>
          </cell>
          <cell r="T350">
            <v>-25.702248219999952</v>
          </cell>
          <cell r="U350">
            <v>-10.890011380000185</v>
          </cell>
          <cell r="V350">
            <v>-21.031546849999746</v>
          </cell>
          <cell r="W350">
            <v>-45.922506690000205</v>
          </cell>
          <cell r="X350">
            <v>-0.68583697000019939</v>
          </cell>
          <cell r="Y350">
            <v>-100.30338140999984</v>
          </cell>
          <cell r="Z350">
            <v>-104.7872508400001</v>
          </cell>
          <cell r="AA350">
            <v>-31.72866749000017</v>
          </cell>
          <cell r="AB350">
            <v>123.80125955</v>
          </cell>
          <cell r="AC350">
            <v>-40.618895260000002</v>
          </cell>
          <cell r="AD350">
            <v>32.146942359999969</v>
          </cell>
          <cell r="AE350">
            <v>49.483186550000077</v>
          </cell>
          <cell r="AF350">
            <v>14.662754510000045</v>
          </cell>
          <cell r="AG350">
            <v>-126.89144209000003</v>
          </cell>
          <cell r="AH350">
            <v>1.414608709999964</v>
          </cell>
          <cell r="AI350">
            <v>-17.507235990000002</v>
          </cell>
          <cell r="AJ350">
            <v>-21.730320110000108</v>
          </cell>
          <cell r="AK350">
            <v>-15.252412239999856</v>
          </cell>
          <cell r="AL350">
            <v>-136.52942102999998</v>
          </cell>
          <cell r="AM350">
            <v>-36.896288119999944</v>
          </cell>
          <cell r="AN350">
            <v>-173.91726315999989</v>
          </cell>
          <cell r="AO350">
            <v>-360.27859999999998</v>
          </cell>
          <cell r="AP350">
            <v>0.86915963999999946</v>
          </cell>
          <cell r="AQ350">
            <v>-132.90747014000002</v>
          </cell>
          <cell r="AR350">
            <v>2.8284812199999703</v>
          </cell>
          <cell r="AS350">
            <v>-415.71183284000006</v>
          </cell>
          <cell r="AT350">
            <v>-77.814809249999982</v>
          </cell>
          <cell r="AU350">
            <v>-12.020592270000002</v>
          </cell>
          <cell r="AV350">
            <v>-326.61417456000015</v>
          </cell>
          <cell r="AW350">
            <v>-100.11939830000014</v>
          </cell>
          <cell r="AX350">
            <v>-20.402903639999831</v>
          </cell>
          <cell r="AY350">
            <v>-34.128648099999907</v>
          </cell>
          <cell r="AZ350">
            <v>0</v>
          </cell>
          <cell r="BA350">
            <v>0</v>
          </cell>
          <cell r="BB350">
            <v>-1116.0221882400001</v>
          </cell>
          <cell r="BC350">
            <v>0</v>
          </cell>
          <cell r="BD350">
            <v>0</v>
          </cell>
          <cell r="BE350">
            <v>0</v>
          </cell>
          <cell r="BF350">
            <v>0</v>
          </cell>
          <cell r="BG350">
            <v>-16.88233</v>
          </cell>
          <cell r="BH350">
            <v>-16.88233</v>
          </cell>
          <cell r="BI350">
            <v>-16.88233</v>
          </cell>
          <cell r="BJ350">
            <v>-16.88233</v>
          </cell>
          <cell r="BK350">
            <v>-16.88233</v>
          </cell>
          <cell r="BL350">
            <v>-13.170996666666667</v>
          </cell>
          <cell r="BM350">
            <v>-13.170996666666667</v>
          </cell>
          <cell r="BN350">
            <v>-13.170996666666667</v>
          </cell>
          <cell r="BO350">
            <v>-157.10000000000002</v>
          </cell>
          <cell r="BP350">
            <v>-281.02464000000003</v>
          </cell>
          <cell r="BQ350">
            <v>-35.438996666666668</v>
          </cell>
          <cell r="BR350">
            <v>-35.438996666666668</v>
          </cell>
          <cell r="BS350">
            <v>-35.438996666666668</v>
          </cell>
          <cell r="BT350">
            <v>-16.88233</v>
          </cell>
          <cell r="BU350">
            <v>-16.88233</v>
          </cell>
          <cell r="BV350">
            <v>-16.88233</v>
          </cell>
          <cell r="BW350">
            <v>-16.88233</v>
          </cell>
          <cell r="BX350">
            <v>-16.88233</v>
          </cell>
          <cell r="BY350">
            <v>-16.88233</v>
          </cell>
          <cell r="BZ350">
            <v>-13.170996666666667</v>
          </cell>
          <cell r="CA350">
            <v>-13.170996666666667</v>
          </cell>
          <cell r="CB350">
            <v>-13.170996666666667</v>
          </cell>
          <cell r="CC350">
            <v>-247.12396000000007</v>
          </cell>
          <cell r="CD350">
            <v>-417.62582830107493</v>
          </cell>
          <cell r="CE350">
            <v>-247.12396000000001</v>
          </cell>
          <cell r="CF350">
            <v>-252.13036860000003</v>
          </cell>
          <cell r="CG350">
            <v>-280.27543400100001</v>
          </cell>
          <cell r="CH350">
            <v>-363.99787169103502</v>
          </cell>
          <cell r="CI350">
            <v>-413.45990470022122</v>
          </cell>
          <cell r="CJ350">
            <v>-470.05076386472899</v>
          </cell>
        </row>
        <row r="351">
          <cell r="A351" t="str">
            <v>ER CAS 01100</v>
          </cell>
          <cell r="C351" t="str">
            <v>Cintra</v>
          </cell>
          <cell r="F351">
            <v>-87.92</v>
          </cell>
          <cell r="G351">
            <v>-31.7</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BB351">
            <v>0</v>
          </cell>
          <cell r="BG351">
            <v>0</v>
          </cell>
          <cell r="BH351">
            <v>0</v>
          </cell>
          <cell r="BI351">
            <v>0</v>
          </cell>
          <cell r="BJ351">
            <v>0</v>
          </cell>
          <cell r="BK351">
            <v>0</v>
          </cell>
          <cell r="BL351">
            <v>0</v>
          </cell>
          <cell r="BM351">
            <v>0</v>
          </cell>
          <cell r="BN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row>
        <row r="352">
          <cell r="A352" t="str">
            <v>ER CAS 01200</v>
          </cell>
          <cell r="C352" t="str">
            <v>Tribasa (Castigo 2003)</v>
          </cell>
          <cell r="F352">
            <v>-3.4</v>
          </cell>
          <cell r="G352">
            <v>-82.8</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BB352">
            <v>0</v>
          </cell>
          <cell r="BG352">
            <v>0</v>
          </cell>
          <cell r="BH352">
            <v>0</v>
          </cell>
          <cell r="BI352">
            <v>0</v>
          </cell>
          <cell r="BJ352">
            <v>0</v>
          </cell>
          <cell r="BK352">
            <v>0</v>
          </cell>
          <cell r="BL352">
            <v>0</v>
          </cell>
          <cell r="BM352">
            <v>0</v>
          </cell>
          <cell r="BN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row>
        <row r="353">
          <cell r="A353" t="str">
            <v>ER CAS 01300</v>
          </cell>
          <cell r="C353" t="str">
            <v>Medina Torres</v>
          </cell>
          <cell r="F353">
            <v>0</v>
          </cell>
          <cell r="G353">
            <v>0</v>
          </cell>
          <cell r="H353">
            <v>-19.8</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BB353">
            <v>0</v>
          </cell>
          <cell r="BG353">
            <v>0</v>
          </cell>
          <cell r="BH353">
            <v>0</v>
          </cell>
          <cell r="BI353">
            <v>0</v>
          </cell>
          <cell r="BJ353">
            <v>0</v>
          </cell>
          <cell r="BK353">
            <v>0</v>
          </cell>
          <cell r="BL353">
            <v>0</v>
          </cell>
          <cell r="BM353">
            <v>0</v>
          </cell>
          <cell r="BN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row>
        <row r="354">
          <cell r="A354" t="str">
            <v>ER CAS 01400</v>
          </cell>
          <cell r="C354" t="str">
            <v>Menéndez Rodríguez Renato</v>
          </cell>
          <cell r="F354">
            <v>0</v>
          </cell>
          <cell r="G354">
            <v>0</v>
          </cell>
          <cell r="H354">
            <v>-6.391</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BB354">
            <v>0</v>
          </cell>
          <cell r="BG354">
            <v>0</v>
          </cell>
          <cell r="BH354">
            <v>0</v>
          </cell>
          <cell r="BI354">
            <v>0</v>
          </cell>
          <cell r="BJ354">
            <v>0</v>
          </cell>
          <cell r="BK354">
            <v>0</v>
          </cell>
          <cell r="BL354">
            <v>0</v>
          </cell>
          <cell r="BM354">
            <v>0</v>
          </cell>
          <cell r="BN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row>
        <row r="355">
          <cell r="A355" t="str">
            <v>ER CAS 01500</v>
          </cell>
          <cell r="C355" t="str">
            <v>Minusvalías</v>
          </cell>
          <cell r="E355">
            <v>0</v>
          </cell>
          <cell r="F355">
            <v>0</v>
          </cell>
          <cell r="G355">
            <v>0</v>
          </cell>
          <cell r="H355">
            <v>-36.860999999999997</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BB355">
            <v>0</v>
          </cell>
          <cell r="BG355">
            <v>0</v>
          </cell>
          <cell r="BH355">
            <v>0</v>
          </cell>
          <cell r="BI355">
            <v>0</v>
          </cell>
          <cell r="BJ355">
            <v>0</v>
          </cell>
          <cell r="BK355">
            <v>0</v>
          </cell>
          <cell r="BL355">
            <v>0</v>
          </cell>
          <cell r="BM355">
            <v>0</v>
          </cell>
          <cell r="BN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row>
        <row r="356">
          <cell r="A356" t="str">
            <v>ER CAS 01700</v>
          </cell>
          <cell r="C356" t="str">
            <v>Rva. baja de valor  accs. Bca de Inv.</v>
          </cell>
          <cell r="E356">
            <v>0</v>
          </cell>
          <cell r="F356">
            <v>0</v>
          </cell>
          <cell r="G356">
            <v>0</v>
          </cell>
          <cell r="H356">
            <v>0</v>
          </cell>
          <cell r="I356">
            <v>-106.02936629999999</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BB356">
            <v>0</v>
          </cell>
          <cell r="BG356">
            <v>0</v>
          </cell>
          <cell r="BH356">
            <v>0</v>
          </cell>
          <cell r="BI356">
            <v>0</v>
          </cell>
          <cell r="BJ356">
            <v>0</v>
          </cell>
          <cell r="BK356">
            <v>0</v>
          </cell>
          <cell r="BL356">
            <v>0</v>
          </cell>
          <cell r="BM356">
            <v>0</v>
          </cell>
          <cell r="BN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row>
        <row r="357">
          <cell r="A357" t="str">
            <v>ER CAS 01600</v>
          </cell>
          <cell r="C357" t="str">
            <v>Otros castigos</v>
          </cell>
          <cell r="E357">
            <v>-67.900000000000006</v>
          </cell>
          <cell r="F357">
            <v>-12.673548200000001</v>
          </cell>
          <cell r="G357">
            <v>-51.4</v>
          </cell>
          <cell r="H357">
            <v>-24.448</v>
          </cell>
          <cell r="I357">
            <v>-403.17087671000002</v>
          </cell>
          <cell r="J357">
            <v>298.86199969999996</v>
          </cell>
          <cell r="K357">
            <v>-11.947047300000007</v>
          </cell>
          <cell r="L357">
            <v>-43.010528510000007</v>
          </cell>
          <cell r="M357">
            <v>-130.37658829999998</v>
          </cell>
          <cell r="N357">
            <v>-86.522697710000017</v>
          </cell>
          <cell r="O357">
            <v>-0.1494694</v>
          </cell>
          <cell r="P357">
            <v>-1.09678E-2</v>
          </cell>
          <cell r="Q357">
            <v>-6.2817808000000008</v>
          </cell>
          <cell r="R357">
            <v>-0.29175839999999997</v>
          </cell>
          <cell r="S357">
            <v>-1.4868588999999988</v>
          </cell>
          <cell r="T357">
            <v>-0.96558010000000039</v>
          </cell>
          <cell r="U357">
            <v>0.44716769999999961</v>
          </cell>
          <cell r="V357">
            <v>0.56167049999999819</v>
          </cell>
          <cell r="W357">
            <v>-15.0139478</v>
          </cell>
          <cell r="X357">
            <v>0.82296859999999938</v>
          </cell>
          <cell r="Y357">
            <v>8.9034000000047797E-3</v>
          </cell>
          <cell r="Z357">
            <v>-3.408683400000001</v>
          </cell>
          <cell r="AA357">
            <v>-25.768336399999999</v>
          </cell>
          <cell r="AB357">
            <v>-0.30834629999999996</v>
          </cell>
          <cell r="AC357">
            <v>-0.26208779999999998</v>
          </cell>
          <cell r="AD357">
            <v>-2.1965088000000002</v>
          </cell>
          <cell r="AE357">
            <v>0.15786439999999935</v>
          </cell>
          <cell r="AF357">
            <v>0.23396550000000049</v>
          </cell>
          <cell r="AG357">
            <v>-2.3673433999999998</v>
          </cell>
          <cell r="AH357">
            <v>-0.52522529999999978</v>
          </cell>
          <cell r="AI357">
            <v>-0.13147980000000103</v>
          </cell>
          <cell r="AJ357">
            <v>-1.7814905000000003</v>
          </cell>
          <cell r="AK357">
            <v>-0.19453900000000068</v>
          </cell>
          <cell r="AL357">
            <v>2.4272800000002093E-2</v>
          </cell>
          <cell r="AM357">
            <v>-1.8559244999999995</v>
          </cell>
          <cell r="AN357">
            <v>-9.2068426999999993</v>
          </cell>
          <cell r="AO357">
            <v>-15.252000000000002</v>
          </cell>
          <cell r="AP357">
            <v>-1.9475290000000001</v>
          </cell>
          <cell r="AQ357">
            <v>0.26170399999999994</v>
          </cell>
          <cell r="AR357">
            <v>-1.3000039999999997</v>
          </cell>
          <cell r="AS357">
            <v>-4.003720200000001</v>
          </cell>
          <cell r="AT357">
            <v>-0.50083539999999882</v>
          </cell>
          <cell r="AU357">
            <v>-3.621875199999999</v>
          </cell>
          <cell r="AV357">
            <v>4.4551699999999528E-2</v>
          </cell>
          <cell r="AW357">
            <v>6.0307000000001665E-3</v>
          </cell>
          <cell r="AX357">
            <v>-5.1583411699999999</v>
          </cell>
          <cell r="AY357">
            <v>5.4450899999999081E-2</v>
          </cell>
          <cell r="BB357">
            <v>-16.165567670000001</v>
          </cell>
          <cell r="BG357">
            <v>-1.6876666666666666</v>
          </cell>
          <cell r="BH357">
            <v>-1.6876666666666666</v>
          </cell>
          <cell r="BI357">
            <v>-1.6876666666666666</v>
          </cell>
          <cell r="BJ357">
            <v>-1.6876666666666666</v>
          </cell>
          <cell r="BK357">
            <v>-1.6876666666666666</v>
          </cell>
          <cell r="BL357">
            <v>-1.6876666666666666</v>
          </cell>
          <cell r="BM357">
            <v>-1.6876666666666666</v>
          </cell>
          <cell r="BN357">
            <v>-1.6876666666666666</v>
          </cell>
          <cell r="BP357">
            <v>-13.501333333333333</v>
          </cell>
          <cell r="BQ357">
            <v>-1.6876666666666666</v>
          </cell>
          <cell r="BR357">
            <v>-1.6876666666666666</v>
          </cell>
          <cell r="BS357">
            <v>-1.6876666666666666</v>
          </cell>
          <cell r="BT357">
            <v>-1.6876666666666666</v>
          </cell>
          <cell r="BU357">
            <v>-1.6876666666666666</v>
          </cell>
          <cell r="BV357">
            <v>-1.6876666666666666</v>
          </cell>
          <cell r="BW357">
            <v>-1.6876666666666666</v>
          </cell>
          <cell r="BX357">
            <v>-1.6876666666666666</v>
          </cell>
          <cell r="BY357">
            <v>-1.6876666666666666</v>
          </cell>
          <cell r="BZ357">
            <v>-1.6876666666666666</v>
          </cell>
          <cell r="CA357">
            <v>-1.6876666666666666</v>
          </cell>
          <cell r="CB357">
            <v>-1.6876666666666666</v>
          </cell>
          <cell r="CC357">
            <v>-20.251999999999995</v>
          </cell>
          <cell r="CD357">
            <v>-20.251999999999999</v>
          </cell>
          <cell r="CE357">
            <v>-20.251999999999999</v>
          </cell>
          <cell r="CF357">
            <v>-21.264600000000002</v>
          </cell>
          <cell r="CG357">
            <v>-22.327830000000002</v>
          </cell>
          <cell r="CH357">
            <v>-23.444221500000005</v>
          </cell>
          <cell r="CI357">
            <v>-24.616432575000005</v>
          </cell>
          <cell r="CJ357">
            <v>-25.847254203750005</v>
          </cell>
        </row>
        <row r="358">
          <cell r="A358" t="str">
            <v>ER CAS 01000</v>
          </cell>
          <cell r="C358" t="str">
            <v>Castigos</v>
          </cell>
          <cell r="D358">
            <v>0</v>
          </cell>
          <cell r="E358">
            <v>-67.900000000000006</v>
          </cell>
          <cell r="F358">
            <v>-103.99354820000001</v>
          </cell>
          <cell r="G358">
            <v>-165.9</v>
          </cell>
          <cell r="H358">
            <v>-87.5</v>
          </cell>
          <cell r="I358">
            <v>-509.20024301000001</v>
          </cell>
          <cell r="J358">
            <v>298.86199969999996</v>
          </cell>
          <cell r="K358">
            <v>-11.947047300000007</v>
          </cell>
          <cell r="L358">
            <v>-43.010528510000007</v>
          </cell>
          <cell r="M358">
            <v>-130.37658829999998</v>
          </cell>
          <cell r="N358">
            <v>-86.522697710000017</v>
          </cell>
          <cell r="O358">
            <v>-0.1494694</v>
          </cell>
          <cell r="P358">
            <v>-1.09678E-2</v>
          </cell>
          <cell r="Q358">
            <v>-6.2817808000000008</v>
          </cell>
          <cell r="R358">
            <v>-0.29175839999999997</v>
          </cell>
          <cell r="S358">
            <v>-1.4868588999999988</v>
          </cell>
          <cell r="T358">
            <v>-0.96558010000000039</v>
          </cell>
          <cell r="U358">
            <v>0.44716769999999961</v>
          </cell>
          <cell r="V358">
            <v>0.56167049999999819</v>
          </cell>
          <cell r="W358">
            <v>-15.0139478</v>
          </cell>
          <cell r="X358">
            <v>0.82296859999999938</v>
          </cell>
          <cell r="Y358">
            <v>8.9034000000047797E-3</v>
          </cell>
          <cell r="Z358">
            <v>-3.408683400000001</v>
          </cell>
          <cell r="AA358">
            <v>-25.768336399999999</v>
          </cell>
          <cell r="AB358">
            <v>-0.30834629999999996</v>
          </cell>
          <cell r="AC358">
            <v>-0.26208779999999998</v>
          </cell>
          <cell r="AD358">
            <v>-2.1965088000000002</v>
          </cell>
          <cell r="AE358">
            <v>0.15786439999999935</v>
          </cell>
          <cell r="AF358">
            <v>0.23396550000000049</v>
          </cell>
          <cell r="AG358">
            <v>-2.3673433999999998</v>
          </cell>
          <cell r="AH358">
            <v>-0.52522529999999978</v>
          </cell>
          <cell r="AI358">
            <v>-0.13147980000000103</v>
          </cell>
          <cell r="AJ358">
            <v>-1.7814905000000003</v>
          </cell>
          <cell r="AK358">
            <v>-0.19453900000000068</v>
          </cell>
          <cell r="AL358">
            <v>2.4272800000002093E-2</v>
          </cell>
          <cell r="AM358">
            <v>-1.8559244999999995</v>
          </cell>
          <cell r="AN358">
            <v>-9.2068426999999993</v>
          </cell>
          <cell r="AO358">
            <v>-15.252000000000002</v>
          </cell>
          <cell r="AP358">
            <v>-1.9475290000000001</v>
          </cell>
          <cell r="AQ358">
            <v>0.26170399999999994</v>
          </cell>
          <cell r="AR358">
            <v>-1.3000039999999997</v>
          </cell>
          <cell r="AS358">
            <v>-4.003720200000001</v>
          </cell>
          <cell r="AT358">
            <v>-0.50083539999999882</v>
          </cell>
          <cell r="AU358">
            <v>-3.621875199999999</v>
          </cell>
          <cell r="AV358">
            <v>4.4551699999999528E-2</v>
          </cell>
          <cell r="AW358">
            <v>6.0307000000001665E-3</v>
          </cell>
          <cell r="AX358">
            <v>-5.1583411699999999</v>
          </cell>
          <cell r="AY358">
            <v>5.4450899999999081E-2</v>
          </cell>
          <cell r="AZ358">
            <v>0</v>
          </cell>
          <cell r="BA358">
            <v>0</v>
          </cell>
          <cell r="BB358">
            <v>-16.165567670000001</v>
          </cell>
          <cell r="BC358">
            <v>0</v>
          </cell>
          <cell r="BD358">
            <v>0</v>
          </cell>
          <cell r="BE358">
            <v>0</v>
          </cell>
          <cell r="BF358">
            <v>0</v>
          </cell>
          <cell r="BG358">
            <v>-1.6876666666666666</v>
          </cell>
          <cell r="BH358">
            <v>-1.6876666666666666</v>
          </cell>
          <cell r="BI358">
            <v>-1.6876666666666666</v>
          </cell>
          <cell r="BJ358">
            <v>-1.6876666666666666</v>
          </cell>
          <cell r="BK358">
            <v>-1.6876666666666666</v>
          </cell>
          <cell r="BL358">
            <v>-1.6876666666666666</v>
          </cell>
          <cell r="BM358">
            <v>-1.6876666666666666</v>
          </cell>
          <cell r="BN358">
            <v>-1.6876666666666666</v>
          </cell>
          <cell r="BO358">
            <v>0</v>
          </cell>
          <cell r="BP358">
            <v>-13.501333333333333</v>
          </cell>
          <cell r="BQ358">
            <v>-1.6876666666666666</v>
          </cell>
          <cell r="BR358">
            <v>-1.6876666666666666</v>
          </cell>
          <cell r="BS358">
            <v>-1.6876666666666666</v>
          </cell>
          <cell r="BT358">
            <v>-1.6876666666666666</v>
          </cell>
          <cell r="BU358">
            <v>-1.6876666666666666</v>
          </cell>
          <cell r="BV358">
            <v>-1.6876666666666666</v>
          </cell>
          <cell r="BW358">
            <v>-1.6876666666666666</v>
          </cell>
          <cell r="BX358">
            <v>-1.6876666666666666</v>
          </cell>
          <cell r="BY358">
            <v>-1.6876666666666666</v>
          </cell>
          <cell r="BZ358">
            <v>-1.6876666666666666</v>
          </cell>
          <cell r="CA358">
            <v>-1.6876666666666666</v>
          </cell>
          <cell r="CB358">
            <v>-1.6876666666666666</v>
          </cell>
          <cell r="CC358">
            <v>-20.251999999999995</v>
          </cell>
          <cell r="CD358">
            <v>-20.251999999999999</v>
          </cell>
          <cell r="CE358">
            <v>-20.251999999999999</v>
          </cell>
          <cell r="CF358">
            <v>-21.264600000000002</v>
          </cell>
          <cell r="CG358">
            <v>-22.327830000000002</v>
          </cell>
          <cell r="CH358">
            <v>-23.444221500000005</v>
          </cell>
          <cell r="CI358">
            <v>-24.616432575000005</v>
          </cell>
          <cell r="CJ358">
            <v>-25.847254203750005</v>
          </cell>
        </row>
        <row r="359">
          <cell r="A359" t="str">
            <v>ER PCC 01000</v>
          </cell>
          <cell r="C359" t="str">
            <v>Provisión Preventiva Cred. y Castigos</v>
          </cell>
          <cell r="D359">
            <v>-403.8</v>
          </cell>
          <cell r="E359">
            <v>-271.39999999999998</v>
          </cell>
          <cell r="F359">
            <v>-306.30618913000001</v>
          </cell>
          <cell r="G359">
            <v>-426</v>
          </cell>
          <cell r="H359">
            <v>-302.02277057999999</v>
          </cell>
          <cell r="I359">
            <v>-807.55234851</v>
          </cell>
          <cell r="J359">
            <v>98.838520720000076</v>
          </cell>
          <cell r="K359">
            <v>-196.39105961000004</v>
          </cell>
          <cell r="L359">
            <v>-1080.9024047800001</v>
          </cell>
          <cell r="M359">
            <v>-508.67005391999999</v>
          </cell>
          <cell r="N359">
            <v>-53.790862740000094</v>
          </cell>
          <cell r="O359">
            <v>178.53616516000002</v>
          </cell>
          <cell r="P359">
            <v>58.010770230000006</v>
          </cell>
          <cell r="Q359">
            <v>-26.662463040000045</v>
          </cell>
          <cell r="R359">
            <v>53.98158849999998</v>
          </cell>
          <cell r="S359">
            <v>5.5072187200001093</v>
          </cell>
          <cell r="T359">
            <v>-26.667828319999952</v>
          </cell>
          <cell r="U359">
            <v>-10.442843680000186</v>
          </cell>
          <cell r="V359">
            <v>-20.469876349999748</v>
          </cell>
          <cell r="W359">
            <v>-60.936454490000202</v>
          </cell>
          <cell r="X359">
            <v>0.1371316299998</v>
          </cell>
          <cell r="Y359">
            <v>-100.29447800999984</v>
          </cell>
          <cell r="Z359">
            <v>-108.1959342400001</v>
          </cell>
          <cell r="AA359">
            <v>-57.497003890000173</v>
          </cell>
          <cell r="AB359">
            <v>123.49291325</v>
          </cell>
          <cell r="AC359">
            <v>-40.880983060000005</v>
          </cell>
          <cell r="AD359">
            <v>29.950433559999968</v>
          </cell>
          <cell r="AE359">
            <v>49.641050950000079</v>
          </cell>
          <cell r="AF359">
            <v>14.896720010000045</v>
          </cell>
          <cell r="AG359">
            <v>-129.25878549000004</v>
          </cell>
          <cell r="AH359">
            <v>0.88938340999996424</v>
          </cell>
          <cell r="AI359">
            <v>-17.638715790000003</v>
          </cell>
          <cell r="AJ359">
            <v>-23.511810610000108</v>
          </cell>
          <cell r="AK359">
            <v>-15.446951239999857</v>
          </cell>
          <cell r="AL359">
            <v>-136.50514822999997</v>
          </cell>
          <cell r="AM359">
            <v>-38.752212619999945</v>
          </cell>
          <cell r="AN359">
            <v>-183.1241058599999</v>
          </cell>
          <cell r="AO359">
            <v>-375.53059999999999</v>
          </cell>
          <cell r="AP359">
            <v>-1.0783693600000006</v>
          </cell>
          <cell r="AQ359">
            <v>-132.64576614000001</v>
          </cell>
          <cell r="AR359">
            <v>1.5284772199999705</v>
          </cell>
          <cell r="AS359">
            <v>-419.71555304000003</v>
          </cell>
          <cell r="AT359">
            <v>-78.315644649999982</v>
          </cell>
          <cell r="AU359">
            <v>-15.64246747</v>
          </cell>
          <cell r="AV359">
            <v>-326.56962286000015</v>
          </cell>
          <cell r="AW359">
            <v>-100.11336760000015</v>
          </cell>
          <cell r="AX359">
            <v>-25.561244809999831</v>
          </cell>
          <cell r="AY359">
            <v>-34.074197199999908</v>
          </cell>
          <cell r="AZ359">
            <v>0</v>
          </cell>
          <cell r="BA359">
            <v>0</v>
          </cell>
          <cell r="BB359">
            <v>-1132.1877559100001</v>
          </cell>
          <cell r="BC359">
            <v>0</v>
          </cell>
          <cell r="BD359">
            <v>0</v>
          </cell>
          <cell r="BE359">
            <v>0</v>
          </cell>
          <cell r="BF359">
            <v>0</v>
          </cell>
          <cell r="BG359">
            <v>-18.569996666666665</v>
          </cell>
          <cell r="BH359">
            <v>-18.569996666666665</v>
          </cell>
          <cell r="BI359">
            <v>-18.569996666666665</v>
          </cell>
          <cell r="BJ359">
            <v>-18.569996666666665</v>
          </cell>
          <cell r="BK359">
            <v>-18.569996666666665</v>
          </cell>
          <cell r="BL359">
            <v>-14.858663333333334</v>
          </cell>
          <cell r="BM359">
            <v>-14.858663333333334</v>
          </cell>
          <cell r="BN359">
            <v>-14.858663333333334</v>
          </cell>
          <cell r="BO359">
            <v>-157.10000000000002</v>
          </cell>
          <cell r="BP359">
            <v>-294.52597333333335</v>
          </cell>
          <cell r="BQ359">
            <v>-37.126663333333333</v>
          </cell>
          <cell r="BR359">
            <v>-37.126663333333333</v>
          </cell>
          <cell r="BS359">
            <v>-37.126663333333333</v>
          </cell>
          <cell r="BT359">
            <v>-18.569996666666665</v>
          </cell>
          <cell r="BU359">
            <v>-18.569996666666665</v>
          </cell>
          <cell r="BV359">
            <v>-18.569996666666665</v>
          </cell>
          <cell r="BW359">
            <v>-18.569996666666665</v>
          </cell>
          <cell r="BX359">
            <v>-18.569996666666665</v>
          </cell>
          <cell r="BY359">
            <v>-18.569996666666665</v>
          </cell>
          <cell r="BZ359">
            <v>-14.858663333333334</v>
          </cell>
          <cell r="CA359">
            <v>-14.858663333333334</v>
          </cell>
          <cell r="CB359">
            <v>-14.858663333333334</v>
          </cell>
          <cell r="CC359">
            <v>-267.37596000000008</v>
          </cell>
          <cell r="CD359">
            <v>-437.87782830107494</v>
          </cell>
          <cell r="CE359">
            <v>-267.37596000000002</v>
          </cell>
          <cell r="CF359">
            <v>-273.39496860000003</v>
          </cell>
          <cell r="CG359">
            <v>-302.60326400100001</v>
          </cell>
          <cell r="CH359">
            <v>-387.44209319103504</v>
          </cell>
          <cell r="CI359">
            <v>-438.07633727522125</v>
          </cell>
          <cell r="CJ359">
            <v>-495.89801806847902</v>
          </cell>
        </row>
        <row r="360">
          <cell r="A360" t="str">
            <v>ER FMU 01100</v>
          </cell>
          <cell r="C360" t="str">
            <v>Advent Latin American P. E. F.</v>
          </cell>
          <cell r="E360">
            <v>-1.5</v>
          </cell>
          <cell r="F360">
            <v>3.3830000000000005</v>
          </cell>
          <cell r="G360">
            <v>-2.4</v>
          </cell>
          <cell r="H360">
            <v>-2.4</v>
          </cell>
          <cell r="I360">
            <v>-1.6852907800000001</v>
          </cell>
          <cell r="J360">
            <v>-0.83769008</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BB360">
            <v>0</v>
          </cell>
          <cell r="BG360">
            <v>0</v>
          </cell>
          <cell r="BH360">
            <v>0</v>
          </cell>
          <cell r="BI360">
            <v>0</v>
          </cell>
          <cell r="BJ360">
            <v>0</v>
          </cell>
          <cell r="BK360">
            <v>0</v>
          </cell>
          <cell r="BL360">
            <v>0</v>
          </cell>
          <cell r="BM360">
            <v>0</v>
          </cell>
          <cell r="BN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row>
        <row r="361">
          <cell r="A361" t="str">
            <v>ER FMU 01200</v>
          </cell>
          <cell r="C361" t="str">
            <v>Corporación Andina de Fomento</v>
          </cell>
          <cell r="E361">
            <v>13</v>
          </cell>
          <cell r="F361">
            <v>14.644</v>
          </cell>
          <cell r="G361">
            <v>15.9</v>
          </cell>
          <cell r="H361">
            <v>16.5</v>
          </cell>
          <cell r="I361">
            <v>30.736234120000002</v>
          </cell>
          <cell r="J361">
            <v>32.570700729999999</v>
          </cell>
          <cell r="K361">
            <v>29.443939320000002</v>
          </cell>
          <cell r="L361">
            <v>44.799814099999999</v>
          </cell>
          <cell r="M361">
            <v>5.8310211800000014</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BB361">
            <v>0</v>
          </cell>
          <cell r="BG361">
            <v>0</v>
          </cell>
          <cell r="BH361">
            <v>0</v>
          </cell>
          <cell r="BI361">
            <v>0</v>
          </cell>
          <cell r="BJ361">
            <v>0</v>
          </cell>
          <cell r="BK361">
            <v>0</v>
          </cell>
          <cell r="BL361">
            <v>0</v>
          </cell>
          <cell r="BM361">
            <v>0</v>
          </cell>
          <cell r="BN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row>
        <row r="362">
          <cell r="A362" t="str">
            <v>ER FMU 01300</v>
          </cell>
          <cell r="C362" t="str">
            <v>Darby BBVA L. American P. Equity Fund</v>
          </cell>
          <cell r="F362">
            <v>0</v>
          </cell>
          <cell r="G362">
            <v>0</v>
          </cell>
          <cell r="H362">
            <v>-4.2</v>
          </cell>
          <cell r="I362">
            <v>-4.9513000099999998</v>
          </cell>
          <cell r="J362">
            <v>-2.6005671299999999</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BB362">
            <v>0</v>
          </cell>
          <cell r="BG362">
            <v>0</v>
          </cell>
          <cell r="BH362">
            <v>0</v>
          </cell>
          <cell r="BI362">
            <v>0</v>
          </cell>
          <cell r="BJ362">
            <v>0</v>
          </cell>
          <cell r="BK362">
            <v>0</v>
          </cell>
          <cell r="BL362">
            <v>0</v>
          </cell>
          <cell r="BM362">
            <v>0</v>
          </cell>
          <cell r="BN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row>
        <row r="363">
          <cell r="A363" t="str">
            <v>ER FMU 02300</v>
          </cell>
          <cell r="C363" t="str">
            <v>FONDELEC LATIN AMERICA</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BB363">
            <v>0</v>
          </cell>
          <cell r="BG363">
            <v>0</v>
          </cell>
          <cell r="BH363">
            <v>0</v>
          </cell>
          <cell r="BI363">
            <v>0</v>
          </cell>
          <cell r="BJ363">
            <v>0</v>
          </cell>
          <cell r="BK363">
            <v>0</v>
          </cell>
          <cell r="BL363">
            <v>0</v>
          </cell>
          <cell r="BM363">
            <v>0</v>
          </cell>
          <cell r="BN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row>
        <row r="364">
          <cell r="A364" t="str">
            <v>ER FMU 01400</v>
          </cell>
          <cell r="C364" t="str">
            <v>Mexico Private Equity Fund</v>
          </cell>
          <cell r="E364">
            <v>-1.8</v>
          </cell>
          <cell r="F364">
            <v>-0.40299999999999969</v>
          </cell>
          <cell r="G364">
            <v>-0.5</v>
          </cell>
          <cell r="H364">
            <v>-0.4</v>
          </cell>
          <cell r="I364">
            <v>0</v>
          </cell>
          <cell r="J364">
            <v>0</v>
          </cell>
          <cell r="K364">
            <v>0</v>
          </cell>
          <cell r="L364">
            <v>0</v>
          </cell>
          <cell r="M364">
            <v>0</v>
          </cell>
          <cell r="N364">
            <v>0</v>
          </cell>
          <cell r="AA364">
            <v>0</v>
          </cell>
          <cell r="AN364">
            <v>0</v>
          </cell>
          <cell r="AO364">
            <v>0</v>
          </cell>
          <cell r="BB364">
            <v>0</v>
          </cell>
          <cell r="BG364">
            <v>0</v>
          </cell>
          <cell r="BH364">
            <v>0</v>
          </cell>
          <cell r="BI364">
            <v>0</v>
          </cell>
          <cell r="BJ364">
            <v>0</v>
          </cell>
          <cell r="BK364">
            <v>0</v>
          </cell>
          <cell r="BL364">
            <v>0</v>
          </cell>
          <cell r="BM364">
            <v>0</v>
          </cell>
          <cell r="BN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row>
        <row r="365">
          <cell r="A365" t="str">
            <v>ER FMU 01500</v>
          </cell>
          <cell r="C365" t="str">
            <v>Mexico Real Estate Investments L.P.</v>
          </cell>
          <cell r="E365">
            <v>0</v>
          </cell>
          <cell r="F365">
            <v>0</v>
          </cell>
          <cell r="G365">
            <v>0</v>
          </cell>
          <cell r="H365">
            <v>-1.9</v>
          </cell>
          <cell r="I365">
            <v>6.7662046299999998</v>
          </cell>
          <cell r="J365">
            <v>14.347402820000001</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BB365">
            <v>0</v>
          </cell>
          <cell r="BG365">
            <v>0</v>
          </cell>
          <cell r="BH365">
            <v>0</v>
          </cell>
          <cell r="BI365">
            <v>0</v>
          </cell>
          <cell r="BJ365">
            <v>0</v>
          </cell>
          <cell r="BK365">
            <v>0</v>
          </cell>
          <cell r="BL365">
            <v>0</v>
          </cell>
          <cell r="BM365">
            <v>0</v>
          </cell>
          <cell r="BN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row>
        <row r="366">
          <cell r="A366" t="str">
            <v>ER FMU 01600</v>
          </cell>
          <cell r="C366" t="str">
            <v>Multinational Industrial Fund</v>
          </cell>
          <cell r="F366">
            <v>0</v>
          </cell>
          <cell r="G366">
            <v>0</v>
          </cell>
          <cell r="H366">
            <v>-4.8</v>
          </cell>
          <cell r="I366">
            <v>-2.1150651800000002</v>
          </cell>
          <cell r="J366">
            <v>-0.78851569999999993</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BB366">
            <v>0</v>
          </cell>
          <cell r="BG366">
            <v>0</v>
          </cell>
          <cell r="BH366">
            <v>0</v>
          </cell>
          <cell r="BI366">
            <v>0</v>
          </cell>
          <cell r="BJ366">
            <v>0</v>
          </cell>
          <cell r="BK366">
            <v>0</v>
          </cell>
          <cell r="BL366">
            <v>0</v>
          </cell>
          <cell r="BM366">
            <v>0</v>
          </cell>
          <cell r="BN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row>
        <row r="367">
          <cell r="A367" t="str">
            <v>ER FMU 01700</v>
          </cell>
          <cell r="C367" t="str">
            <v>NAFTA Fund</v>
          </cell>
          <cell r="E367">
            <v>0</v>
          </cell>
          <cell r="F367">
            <v>0</v>
          </cell>
          <cell r="G367">
            <v>0</v>
          </cell>
          <cell r="H367">
            <v>-1.4</v>
          </cell>
          <cell r="I367">
            <v>-2.6668657999999996</v>
          </cell>
          <cell r="J367">
            <v>-2.7166423399999999</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BB367">
            <v>0</v>
          </cell>
          <cell r="BG367">
            <v>0</v>
          </cell>
          <cell r="BH367">
            <v>0</v>
          </cell>
          <cell r="BI367">
            <v>0</v>
          </cell>
          <cell r="BJ367">
            <v>0</v>
          </cell>
          <cell r="BK367">
            <v>0</v>
          </cell>
          <cell r="BL367">
            <v>0</v>
          </cell>
          <cell r="BM367">
            <v>0</v>
          </cell>
          <cell r="BN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row>
        <row r="368">
          <cell r="A368" t="str">
            <v>ER FMU 01800</v>
          </cell>
          <cell r="C368" t="str">
            <v>North American Environmental Fund</v>
          </cell>
          <cell r="E368">
            <v>-1</v>
          </cell>
          <cell r="F368">
            <v>-2.2229999999999999</v>
          </cell>
          <cell r="G368">
            <v>-3.4</v>
          </cell>
          <cell r="H368">
            <v>-1.3</v>
          </cell>
          <cell r="I368">
            <v>-10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BB368">
            <v>0</v>
          </cell>
          <cell r="BG368">
            <v>0</v>
          </cell>
          <cell r="BH368">
            <v>0</v>
          </cell>
          <cell r="BI368">
            <v>0</v>
          </cell>
          <cell r="BJ368">
            <v>0</v>
          </cell>
          <cell r="BK368">
            <v>0</v>
          </cell>
          <cell r="BL368">
            <v>0</v>
          </cell>
          <cell r="BM368">
            <v>0</v>
          </cell>
          <cell r="BN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row>
        <row r="369">
          <cell r="A369" t="str">
            <v>ER FMU 01900</v>
          </cell>
          <cell r="C369" t="str">
            <v>The Baring Mexico P. E. F.</v>
          </cell>
          <cell r="E369">
            <v>-2.1</v>
          </cell>
          <cell r="F369">
            <v>-1.7540000000000002</v>
          </cell>
          <cell r="G369">
            <v>3.3</v>
          </cell>
          <cell r="H369">
            <v>-0.4</v>
          </cell>
          <cell r="I369">
            <v>-2.9177564999999999</v>
          </cell>
          <cell r="J369">
            <v>-0.74547543000000005</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BB369">
            <v>0</v>
          </cell>
          <cell r="BG369">
            <v>0</v>
          </cell>
          <cell r="BH369">
            <v>0</v>
          </cell>
          <cell r="BI369">
            <v>0</v>
          </cell>
          <cell r="BJ369">
            <v>0</v>
          </cell>
          <cell r="BK369">
            <v>0</v>
          </cell>
          <cell r="BL369">
            <v>0</v>
          </cell>
          <cell r="BM369">
            <v>0</v>
          </cell>
          <cell r="BN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row>
        <row r="370">
          <cell r="A370" t="str">
            <v>ER FMU 02400</v>
          </cell>
          <cell r="C370" t="str">
            <v>Discovery Americas I LP</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BB370">
            <v>0</v>
          </cell>
          <cell r="BG370">
            <v>0</v>
          </cell>
          <cell r="BH370">
            <v>0</v>
          </cell>
          <cell r="BI370">
            <v>0</v>
          </cell>
          <cell r="BJ370">
            <v>0</v>
          </cell>
          <cell r="BK370">
            <v>0</v>
          </cell>
          <cell r="BL370">
            <v>0</v>
          </cell>
          <cell r="BM370">
            <v>0</v>
          </cell>
          <cell r="BN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row>
        <row r="371">
          <cell r="A371" t="str">
            <v>ER FMU 02000</v>
          </cell>
          <cell r="C371" t="str">
            <v>Ventana Environmental Org. Part.</v>
          </cell>
          <cell r="E371">
            <v>-0.1</v>
          </cell>
          <cell r="F371">
            <v>-0.04</v>
          </cell>
          <cell r="G371">
            <v>-0.1</v>
          </cell>
          <cell r="H371">
            <v>-0.1</v>
          </cell>
          <cell r="I371">
            <v>0</v>
          </cell>
          <cell r="J371">
            <v>0</v>
          </cell>
          <cell r="K371">
            <v>0</v>
          </cell>
          <cell r="L371">
            <v>0</v>
          </cell>
          <cell r="M371">
            <v>0</v>
          </cell>
          <cell r="N371">
            <v>0</v>
          </cell>
          <cell r="AA371">
            <v>0</v>
          </cell>
          <cell r="AN371">
            <v>0</v>
          </cell>
          <cell r="AO371">
            <v>0</v>
          </cell>
          <cell r="BB371">
            <v>0</v>
          </cell>
          <cell r="BG371">
            <v>0</v>
          </cell>
          <cell r="BH371">
            <v>0</v>
          </cell>
          <cell r="BI371">
            <v>0</v>
          </cell>
          <cell r="BJ371">
            <v>0</v>
          </cell>
          <cell r="BK371">
            <v>0</v>
          </cell>
          <cell r="BL371">
            <v>0</v>
          </cell>
          <cell r="BM371">
            <v>0</v>
          </cell>
          <cell r="BN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row>
        <row r="372">
          <cell r="A372" t="str">
            <v>ER FMU 02100</v>
          </cell>
          <cell r="C372" t="str">
            <v>ZN México Trust</v>
          </cell>
          <cell r="E372">
            <v>0</v>
          </cell>
          <cell r="F372">
            <v>-18.824000000000002</v>
          </cell>
          <cell r="G372">
            <v>3.6</v>
          </cell>
          <cell r="H372">
            <v>-5.4</v>
          </cell>
          <cell r="I372">
            <v>235.82076018000001</v>
          </cell>
          <cell r="J372">
            <v>-1.7943119299999999</v>
          </cell>
          <cell r="K372">
            <v>-17.706151999999999</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BB372">
            <v>0</v>
          </cell>
          <cell r="BG372">
            <v>0</v>
          </cell>
          <cell r="BH372">
            <v>0</v>
          </cell>
          <cell r="BI372">
            <v>0</v>
          </cell>
          <cell r="BJ372">
            <v>0</v>
          </cell>
          <cell r="BK372">
            <v>0</v>
          </cell>
          <cell r="BL372">
            <v>0</v>
          </cell>
          <cell r="BM372">
            <v>0</v>
          </cell>
          <cell r="BN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row>
        <row r="373">
          <cell r="A373" t="str">
            <v>ER FMU 02150</v>
          </cell>
          <cell r="C373" t="str">
            <v>ZN México Trust II</v>
          </cell>
          <cell r="E373">
            <v>0</v>
          </cell>
          <cell r="F373">
            <v>0</v>
          </cell>
          <cell r="G373">
            <v>0</v>
          </cell>
          <cell r="H373">
            <v>0</v>
          </cell>
          <cell r="I373">
            <v>2.78156932</v>
          </cell>
          <cell r="J373">
            <v>-1.5167558400000001</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BB373">
            <v>0</v>
          </cell>
          <cell r="BG373">
            <v>0</v>
          </cell>
          <cell r="BH373">
            <v>0</v>
          </cell>
          <cell r="BI373">
            <v>0</v>
          </cell>
          <cell r="BJ373">
            <v>0</v>
          </cell>
          <cell r="BK373">
            <v>0</v>
          </cell>
          <cell r="BL373">
            <v>0</v>
          </cell>
          <cell r="BM373">
            <v>0</v>
          </cell>
          <cell r="BN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row>
        <row r="374">
          <cell r="A374" t="str">
            <v>ER FMU 02200</v>
          </cell>
          <cell r="C374" t="str">
            <v>Otros fondos</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BB374">
            <v>0</v>
          </cell>
          <cell r="BG374">
            <v>0</v>
          </cell>
          <cell r="BH374">
            <v>0</v>
          </cell>
          <cell r="BI374">
            <v>0</v>
          </cell>
          <cell r="BJ374">
            <v>0</v>
          </cell>
          <cell r="BK374">
            <v>0</v>
          </cell>
          <cell r="BL374">
            <v>0</v>
          </cell>
          <cell r="BM374">
            <v>0</v>
          </cell>
          <cell r="BN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row>
        <row r="375">
          <cell r="A375" t="str">
            <v>ER FMU 01000</v>
          </cell>
          <cell r="C375" t="str">
            <v>Fondos multinacionales</v>
          </cell>
          <cell r="D375">
            <v>0</v>
          </cell>
          <cell r="E375">
            <v>6.5</v>
          </cell>
          <cell r="F375">
            <v>-5.216999999999997</v>
          </cell>
          <cell r="G375">
            <v>16.399999999999999</v>
          </cell>
          <cell r="H375">
            <v>-5.8000000000000025</v>
          </cell>
          <cell r="I375">
            <v>251.76848998</v>
          </cell>
          <cell r="J375">
            <v>35.918145099999997</v>
          </cell>
          <cell r="K375">
            <v>11.737787320000002</v>
          </cell>
          <cell r="L375">
            <v>44.799814099999999</v>
          </cell>
          <cell r="M375">
            <v>5.8310211800000014</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H375">
            <v>0</v>
          </cell>
          <cell r="CI375">
            <v>0</v>
          </cell>
          <cell r="CJ375">
            <v>0</v>
          </cell>
        </row>
        <row r="376">
          <cell r="A376" t="str">
            <v>ER OEM 01100</v>
          </cell>
          <cell r="C376" t="str">
            <v>Agroindustrial Exportadora, S.A. de C.V.</v>
          </cell>
          <cell r="E376">
            <v>0</v>
          </cell>
          <cell r="F376">
            <v>0</v>
          </cell>
          <cell r="G376">
            <v>0</v>
          </cell>
          <cell r="H376">
            <v>-3.3</v>
          </cell>
          <cell r="I376">
            <v>-1.27987523</v>
          </cell>
          <cell r="J376">
            <v>0</v>
          </cell>
          <cell r="K376">
            <v>0</v>
          </cell>
          <cell r="L376">
            <v>0</v>
          </cell>
          <cell r="M376">
            <v>0</v>
          </cell>
          <cell r="N376">
            <v>0</v>
          </cell>
          <cell r="AA376">
            <v>0</v>
          </cell>
          <cell r="AN376">
            <v>0</v>
          </cell>
          <cell r="AO376">
            <v>0</v>
          </cell>
          <cell r="BB376">
            <v>0</v>
          </cell>
          <cell r="BG376">
            <v>0</v>
          </cell>
          <cell r="BH376">
            <v>0</v>
          </cell>
          <cell r="BI376">
            <v>0</v>
          </cell>
          <cell r="BJ376">
            <v>0</v>
          </cell>
          <cell r="BK376">
            <v>0</v>
          </cell>
          <cell r="BL376">
            <v>0</v>
          </cell>
          <cell r="BM376">
            <v>0</v>
          </cell>
          <cell r="BN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row>
        <row r="377">
          <cell r="A377" t="str">
            <v>ER OEM 01200</v>
          </cell>
          <cell r="C377" t="str">
            <v>Dermet de México, S.A. de C.V.</v>
          </cell>
          <cell r="E377">
            <v>0</v>
          </cell>
          <cell r="F377">
            <v>0</v>
          </cell>
          <cell r="G377">
            <v>0</v>
          </cell>
          <cell r="H377">
            <v>-1.2</v>
          </cell>
          <cell r="I377">
            <v>-4.2748200000000004E-3</v>
          </cell>
          <cell r="J377">
            <v>0</v>
          </cell>
          <cell r="K377">
            <v>0</v>
          </cell>
          <cell r="L377">
            <v>0</v>
          </cell>
          <cell r="M377">
            <v>0</v>
          </cell>
          <cell r="N377">
            <v>0</v>
          </cell>
          <cell r="AA377">
            <v>0</v>
          </cell>
          <cell r="AN377">
            <v>0</v>
          </cell>
          <cell r="AO377">
            <v>0.3</v>
          </cell>
          <cell r="BB377">
            <v>0</v>
          </cell>
          <cell r="BG377">
            <v>0</v>
          </cell>
          <cell r="BH377">
            <v>0</v>
          </cell>
          <cell r="BI377">
            <v>0</v>
          </cell>
          <cell r="BJ377">
            <v>0</v>
          </cell>
          <cell r="BK377">
            <v>0</v>
          </cell>
          <cell r="BL377">
            <v>0</v>
          </cell>
          <cell r="BM377">
            <v>0</v>
          </cell>
          <cell r="BN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row>
        <row r="378">
          <cell r="A378" t="str">
            <v>ER OEM 01300</v>
          </cell>
          <cell r="C378" t="str">
            <v>Encajes mexicanos</v>
          </cell>
          <cell r="E378">
            <v>17</v>
          </cell>
          <cell r="F378">
            <v>0</v>
          </cell>
          <cell r="G378">
            <v>0</v>
          </cell>
          <cell r="H378">
            <v>0</v>
          </cell>
          <cell r="I378">
            <v>0</v>
          </cell>
          <cell r="J378">
            <v>0</v>
          </cell>
          <cell r="K378">
            <v>0</v>
          </cell>
          <cell r="L378">
            <v>0</v>
          </cell>
          <cell r="M378">
            <v>0</v>
          </cell>
          <cell r="N378">
            <v>0</v>
          </cell>
          <cell r="AA378">
            <v>0</v>
          </cell>
          <cell r="AN378">
            <v>0</v>
          </cell>
          <cell r="AO378">
            <v>0</v>
          </cell>
          <cell r="BB378">
            <v>0</v>
          </cell>
          <cell r="BG378">
            <v>0</v>
          </cell>
          <cell r="BH378">
            <v>0</v>
          </cell>
          <cell r="BI378">
            <v>0</v>
          </cell>
          <cell r="BJ378">
            <v>0</v>
          </cell>
          <cell r="BK378">
            <v>0</v>
          </cell>
          <cell r="BL378">
            <v>0</v>
          </cell>
          <cell r="BM378">
            <v>0</v>
          </cell>
          <cell r="BN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row>
        <row r="379">
          <cell r="A379" t="str">
            <v>ER OEM 01400</v>
          </cell>
          <cell r="C379" t="str">
            <v>FAMI</v>
          </cell>
          <cell r="E379">
            <v>-23.1</v>
          </cell>
          <cell r="F379">
            <v>5.2690000000000001</v>
          </cell>
          <cell r="G379">
            <v>-12</v>
          </cell>
          <cell r="H379">
            <v>3.4</v>
          </cell>
          <cell r="I379">
            <v>-6.7295800000000003</v>
          </cell>
          <cell r="J379">
            <v>-1.016378</v>
          </cell>
          <cell r="K379">
            <v>-0.58490399999999998</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BB379">
            <v>0</v>
          </cell>
          <cell r="BG379">
            <v>0</v>
          </cell>
          <cell r="BH379">
            <v>0</v>
          </cell>
          <cell r="BI379">
            <v>0</v>
          </cell>
          <cell r="BJ379">
            <v>0</v>
          </cell>
          <cell r="BK379">
            <v>0</v>
          </cell>
          <cell r="BL379">
            <v>0</v>
          </cell>
          <cell r="BM379">
            <v>0</v>
          </cell>
          <cell r="BN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row>
        <row r="380">
          <cell r="A380" t="str">
            <v>ER OEM 02600</v>
          </cell>
          <cell r="C380" t="str">
            <v>Fondo de Asist. Técnica Financ. PYME</v>
          </cell>
          <cell r="J380">
            <v>0</v>
          </cell>
          <cell r="K380">
            <v>0</v>
          </cell>
          <cell r="L380">
            <v>0</v>
          </cell>
          <cell r="M380">
            <v>0</v>
          </cell>
          <cell r="N380">
            <v>0</v>
          </cell>
          <cell r="AA380">
            <v>0</v>
          </cell>
          <cell r="AN380">
            <v>0</v>
          </cell>
          <cell r="AO380">
            <v>0</v>
          </cell>
          <cell r="BB380">
            <v>0</v>
          </cell>
          <cell r="BG380">
            <v>0</v>
          </cell>
          <cell r="BH380">
            <v>0</v>
          </cell>
          <cell r="BI380">
            <v>0</v>
          </cell>
          <cell r="BJ380">
            <v>0</v>
          </cell>
          <cell r="BK380">
            <v>0</v>
          </cell>
          <cell r="BL380">
            <v>0</v>
          </cell>
          <cell r="BM380">
            <v>0</v>
          </cell>
          <cell r="BN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row>
        <row r="381">
          <cell r="A381" t="str">
            <v>ER OEM 02700</v>
          </cell>
          <cell r="C381" t="str">
            <v>Seg. y Protec. Bancaria / Fideicomio ATISBOS</v>
          </cell>
          <cell r="J381">
            <v>0</v>
          </cell>
          <cell r="K381">
            <v>3.498739E-2</v>
          </cell>
          <cell r="L381">
            <v>2.145789E-2</v>
          </cell>
          <cell r="M381">
            <v>0</v>
          </cell>
          <cell r="N381">
            <v>6.4739100000000003E-3</v>
          </cell>
          <cell r="O381">
            <v>1.5696800000000002E-3</v>
          </cell>
          <cell r="P381">
            <v>1.4181899999999995E-3</v>
          </cell>
          <cell r="Q381">
            <v>1.5674100000000004E-3</v>
          </cell>
          <cell r="R381">
            <v>1.5267499999999995E-3</v>
          </cell>
          <cell r="S381">
            <v>1.5698100000000005E-3</v>
          </cell>
          <cell r="T381">
            <v>1.5365499999999994E-3</v>
          </cell>
          <cell r="U381">
            <v>1.5905500000000013E-3</v>
          </cell>
          <cell r="V381">
            <v>1.5843200000000002E-3</v>
          </cell>
          <cell r="W381">
            <v>1.5067299999999995E-3</v>
          </cell>
          <cell r="X381">
            <v>1.5645299999999997E-3</v>
          </cell>
          <cell r="Y381">
            <v>1.5261100000000007E-3</v>
          </cell>
          <cell r="Z381">
            <v>1.6163000000000011E-3</v>
          </cell>
          <cell r="AA381">
            <v>1.8576930000000002E-2</v>
          </cell>
          <cell r="AB381">
            <v>1.61925E-3</v>
          </cell>
          <cell r="AC381">
            <v>1.5268299999999999E-3</v>
          </cell>
          <cell r="AD381">
            <v>1.6388800000000005E-3</v>
          </cell>
          <cell r="AE381">
            <v>1.5893799999999996E-3</v>
          </cell>
          <cell r="AF381">
            <v>1.652090000000001E-3</v>
          </cell>
          <cell r="AG381">
            <v>1.6027599999999999E-3</v>
          </cell>
          <cell r="AH381">
            <v>1.6581399999999989E-3</v>
          </cell>
          <cell r="AI381">
            <v>-9.957549999999999E-3</v>
          </cell>
          <cell r="AJ381">
            <v>1.5837999999999998E-3</v>
          </cell>
          <cell r="AK381">
            <v>1.6428800000000002E-3</v>
          </cell>
          <cell r="AL381">
            <v>4.425769999999999E-3</v>
          </cell>
          <cell r="AM381">
            <v>-5.7407319999999998E-2</v>
          </cell>
          <cell r="AN381">
            <v>-4.8425089999999997E-2</v>
          </cell>
          <cell r="AO381">
            <v>0</v>
          </cell>
          <cell r="AP381">
            <v>3.7403699999999998E-3</v>
          </cell>
          <cell r="AQ381">
            <v>-1.824197E-2</v>
          </cell>
          <cell r="AR381">
            <v>-1.5208369799999999</v>
          </cell>
          <cell r="AS381">
            <v>3.7047000000001162E-4</v>
          </cell>
          <cell r="AT381">
            <v>2.8767800000000232E-3</v>
          </cell>
          <cell r="AU381">
            <v>1.4302000000010473E-4</v>
          </cell>
          <cell r="AV381">
            <v>0</v>
          </cell>
          <cell r="AW381">
            <v>0</v>
          </cell>
          <cell r="AX381">
            <v>0</v>
          </cell>
          <cell r="AY381">
            <v>0</v>
          </cell>
          <cell r="BB381">
            <v>-1.5319483099999998</v>
          </cell>
          <cell r="BG381">
            <v>0</v>
          </cell>
          <cell r="BH381">
            <v>0</v>
          </cell>
          <cell r="BI381">
            <v>0</v>
          </cell>
          <cell r="BJ381">
            <v>0</v>
          </cell>
          <cell r="BK381">
            <v>0</v>
          </cell>
          <cell r="BL381">
            <v>0</v>
          </cell>
          <cell r="BM381">
            <v>0</v>
          </cell>
          <cell r="BN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row>
        <row r="382">
          <cell r="A382" t="str">
            <v>ER OEM 02800</v>
          </cell>
          <cell r="C382" t="str">
            <v>S D Indeval SACV</v>
          </cell>
          <cell r="J382">
            <v>0</v>
          </cell>
          <cell r="K382">
            <v>2.56670935</v>
          </cell>
          <cell r="L382">
            <v>51.6563844</v>
          </cell>
          <cell r="M382">
            <v>0</v>
          </cell>
          <cell r="N382">
            <v>6.0000000000001199E-8</v>
          </cell>
          <cell r="O382">
            <v>1E-8</v>
          </cell>
          <cell r="P382">
            <v>0</v>
          </cell>
          <cell r="Q382">
            <v>1E-8</v>
          </cell>
          <cell r="R382">
            <v>0</v>
          </cell>
          <cell r="S382">
            <v>9.9999999999999969E-9</v>
          </cell>
          <cell r="T382">
            <v>0</v>
          </cell>
          <cell r="U382">
            <v>0</v>
          </cell>
          <cell r="V382">
            <v>0</v>
          </cell>
          <cell r="W382">
            <v>0</v>
          </cell>
          <cell r="X382">
            <v>0</v>
          </cell>
          <cell r="Y382">
            <v>0</v>
          </cell>
          <cell r="Z382">
            <v>0</v>
          </cell>
          <cell r="AA382">
            <v>2.9999999999999997E-8</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BB382">
            <v>0</v>
          </cell>
          <cell r="BG382">
            <v>0</v>
          </cell>
          <cell r="BH382">
            <v>0</v>
          </cell>
          <cell r="BI382">
            <v>0</v>
          </cell>
          <cell r="BJ382">
            <v>0</v>
          </cell>
          <cell r="BK382">
            <v>0</v>
          </cell>
          <cell r="BL382">
            <v>0</v>
          </cell>
          <cell r="BM382">
            <v>0</v>
          </cell>
          <cell r="BN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row>
        <row r="383">
          <cell r="A383" t="str">
            <v>ER OEM 02900</v>
          </cell>
          <cell r="C383" t="str">
            <v>Operadora Fiber SA CV</v>
          </cell>
          <cell r="J383">
            <v>0</v>
          </cell>
          <cell r="K383">
            <v>1.8242970000000001E-2</v>
          </cell>
          <cell r="L383">
            <v>1.2821919999999999E-2</v>
          </cell>
          <cell r="M383">
            <v>-4.7130000000000002E-4</v>
          </cell>
          <cell r="N383">
            <v>5.4363400000000004E-3</v>
          </cell>
          <cell r="O383">
            <v>-6.1301999999999993E-4</v>
          </cell>
          <cell r="P383">
            <v>1.3960000000000036E-5</v>
          </cell>
          <cell r="Q383">
            <v>5.8818999999999994E-4</v>
          </cell>
          <cell r="R383">
            <v>4.2475999999999999E-4</v>
          </cell>
          <cell r="S383">
            <v>1.2835100000000003E-3</v>
          </cell>
          <cell r="T383">
            <v>5.1867999999999988E-4</v>
          </cell>
          <cell r="U383">
            <v>8.2306000000000002E-4</v>
          </cell>
          <cell r="V383">
            <v>-5.4601099999999998E-3</v>
          </cell>
          <cell r="W383">
            <v>4.231399999999998E-4</v>
          </cell>
          <cell r="X383">
            <v>-5.2940000000000018E-5</v>
          </cell>
          <cell r="Y383">
            <v>3.2879999999999997E-4</v>
          </cell>
          <cell r="Z383">
            <v>3.9514299999999997E-3</v>
          </cell>
          <cell r="AA383">
            <v>2.2294599999999999E-3</v>
          </cell>
          <cell r="AB383">
            <v>0</v>
          </cell>
          <cell r="AC383">
            <v>-4.9097700000000008E-3</v>
          </cell>
          <cell r="AD383">
            <v>8.8556000000000051E-4</v>
          </cell>
          <cell r="AE383">
            <v>5.8375000000000007E-4</v>
          </cell>
          <cell r="AF383">
            <v>1.0966399999999999E-3</v>
          </cell>
          <cell r="AG383">
            <v>2.659400000000001E-4</v>
          </cell>
          <cell r="AH383">
            <v>-1.5192399999999998E-3</v>
          </cell>
          <cell r="AI383">
            <v>5.5348000000000029E-4</v>
          </cell>
          <cell r="AJ383">
            <v>1.3004899999999996E-3</v>
          </cell>
          <cell r="AK383">
            <v>1.7053400000000001E-3</v>
          </cell>
          <cell r="AL383">
            <v>6.3013000000000001E-4</v>
          </cell>
          <cell r="AM383">
            <v>2.1577200000000001E-3</v>
          </cell>
          <cell r="AN383">
            <v>2.75004E-3</v>
          </cell>
          <cell r="AO383">
            <v>0</v>
          </cell>
          <cell r="AP383">
            <v>-4.9988999999999997E-3</v>
          </cell>
          <cell r="AQ383">
            <v>9.2686999999999978E-4</v>
          </cell>
          <cell r="AR383">
            <v>-5.4329000000000009E-4</v>
          </cell>
          <cell r="AS383">
            <v>-8.464099999999997E-4</v>
          </cell>
          <cell r="AT383">
            <v>-2.2218700000000008E-3</v>
          </cell>
          <cell r="AU383">
            <v>-1.2586400000000001E-3</v>
          </cell>
          <cell r="AV383">
            <v>9.3681600000000004E-3</v>
          </cell>
          <cell r="AW383">
            <v>-2.9154000000000003E-3</v>
          </cell>
          <cell r="AX383">
            <v>-7.7672999999999978E-4</v>
          </cell>
          <cell r="AY383">
            <v>3.3293999999999989E-4</v>
          </cell>
          <cell r="BB383">
            <v>-2.9332700000000004E-3</v>
          </cell>
          <cell r="BG383">
            <v>0</v>
          </cell>
          <cell r="BH383">
            <v>0</v>
          </cell>
          <cell r="BI383">
            <v>0</v>
          </cell>
          <cell r="BJ383">
            <v>0</v>
          </cell>
          <cell r="BK383">
            <v>0</v>
          </cell>
          <cell r="BL383">
            <v>0</v>
          </cell>
          <cell r="BM383">
            <v>0</v>
          </cell>
          <cell r="BN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row>
        <row r="384">
          <cell r="A384" t="str">
            <v>ER OEM 03000</v>
          </cell>
          <cell r="C384" t="str">
            <v>Fondo de Promocion Bursatil SA CV</v>
          </cell>
          <cell r="J384">
            <v>0</v>
          </cell>
          <cell r="K384">
            <v>1.0161855399999999</v>
          </cell>
          <cell r="L384">
            <v>-1.76804757</v>
          </cell>
          <cell r="M384">
            <v>2.6152713700000003</v>
          </cell>
          <cell r="N384">
            <v>1.5652079699999999</v>
          </cell>
          <cell r="O384">
            <v>-0.39817840000000004</v>
          </cell>
          <cell r="P384">
            <v>9.623560000000031E-3</v>
          </cell>
          <cell r="Q384">
            <v>9.2980240000000047E-2</v>
          </cell>
          <cell r="R384">
            <v>-0.10781393000000006</v>
          </cell>
          <cell r="S384">
            <v>-0.23690841999999995</v>
          </cell>
          <cell r="T384">
            <v>0.16090758999999999</v>
          </cell>
          <cell r="U384">
            <v>-7.5540119999999988E-2</v>
          </cell>
          <cell r="V384">
            <v>-7.0775800000000055E-2</v>
          </cell>
          <cell r="W384">
            <v>-0.52372662999999986</v>
          </cell>
          <cell r="X384">
            <v>0.6682910299999999</v>
          </cell>
          <cell r="Y384">
            <v>0.16973923999999996</v>
          </cell>
          <cell r="Z384">
            <v>1.1170820000000026E-2</v>
          </cell>
          <cell r="AA384">
            <v>-0.30023082000000001</v>
          </cell>
          <cell r="AB384">
            <v>7.3116159999999999E-2</v>
          </cell>
          <cell r="AC384">
            <v>0.10009582000000002</v>
          </cell>
          <cell r="AD384">
            <v>0.48779902999999991</v>
          </cell>
          <cell r="AE384">
            <v>-8.4613319999999992E-2</v>
          </cell>
          <cell r="AF384">
            <v>-0.38155664999999994</v>
          </cell>
          <cell r="AG384">
            <v>0.63485062999999997</v>
          </cell>
          <cell r="AH384">
            <v>0.26431434999999992</v>
          </cell>
          <cell r="AI384">
            <v>-0.34771300999999988</v>
          </cell>
          <cell r="AJ384">
            <v>0.37104636000000002</v>
          </cell>
          <cell r="AK384">
            <v>0.15647360999999993</v>
          </cell>
          <cell r="AL384">
            <v>2.9899750000000003E-2</v>
          </cell>
          <cell r="AM384">
            <v>0.52261230000000003</v>
          </cell>
          <cell r="AN384">
            <v>1.82632503</v>
          </cell>
          <cell r="AO384">
            <v>0</v>
          </cell>
          <cell r="AP384">
            <v>0.35890452</v>
          </cell>
          <cell r="AQ384">
            <v>-0.30931481</v>
          </cell>
          <cell r="AR384">
            <v>-3.0841930000000004E-2</v>
          </cell>
          <cell r="AS384">
            <v>-0.41251453999999999</v>
          </cell>
          <cell r="AT384">
            <v>-0.14274942000000002</v>
          </cell>
          <cell r="AU384">
            <v>-0.23645430999999995</v>
          </cell>
          <cell r="AV384">
            <v>5.1703689999999858E-2</v>
          </cell>
          <cell r="AW384">
            <v>-0.35728492999999995</v>
          </cell>
          <cell r="AX384">
            <v>0.17798941000000013</v>
          </cell>
          <cell r="AY384">
            <v>0.22180511999999997</v>
          </cell>
          <cell r="BB384">
            <v>-0.67875719999999995</v>
          </cell>
          <cell r="BG384">
            <v>0</v>
          </cell>
          <cell r="BH384">
            <v>0</v>
          </cell>
          <cell r="BI384">
            <v>0</v>
          </cell>
          <cell r="BJ384">
            <v>0</v>
          </cell>
          <cell r="BK384">
            <v>0</v>
          </cell>
          <cell r="BL384">
            <v>0</v>
          </cell>
          <cell r="BM384">
            <v>0</v>
          </cell>
          <cell r="BN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row>
        <row r="385">
          <cell r="A385" t="str">
            <v>ER OEM 03100</v>
          </cell>
          <cell r="C385" t="str">
            <v>FISO Patronato del Centro de Diseño de México</v>
          </cell>
          <cell r="J385">
            <v>0</v>
          </cell>
          <cell r="K385">
            <v>0.57894831000000002</v>
          </cell>
          <cell r="L385">
            <v>-0.87906770999999984</v>
          </cell>
          <cell r="M385">
            <v>0.13203869000000013</v>
          </cell>
          <cell r="N385">
            <v>0.28626856000000012</v>
          </cell>
          <cell r="O385">
            <v>0.11058847999999999</v>
          </cell>
          <cell r="P385">
            <v>-0.27250701999999999</v>
          </cell>
          <cell r="Q385">
            <v>-0.74077168999999987</v>
          </cell>
          <cell r="R385">
            <v>0.92752093999999996</v>
          </cell>
          <cell r="S385">
            <v>-0.56270419000000005</v>
          </cell>
          <cell r="T385">
            <v>-0.37769414000000001</v>
          </cell>
          <cell r="U385">
            <v>1.0663694700000002</v>
          </cell>
          <cell r="V385">
            <v>1.7203529999999995E-2</v>
          </cell>
          <cell r="W385">
            <v>2.7691699999999875E-3</v>
          </cell>
          <cell r="X385">
            <v>1.7271460000000016E-2</v>
          </cell>
          <cell r="Y385">
            <v>-2.2007240000000011E-2</v>
          </cell>
          <cell r="Z385">
            <v>8.5969909999999983E-2</v>
          </cell>
          <cell r="AA385">
            <v>0.2520086800000001</v>
          </cell>
          <cell r="AB385">
            <v>0</v>
          </cell>
          <cell r="AC385">
            <v>-0.30735784999999999</v>
          </cell>
          <cell r="AD385">
            <v>-7.4747740000000062E-2</v>
          </cell>
          <cell r="AE385">
            <v>0.65274980000000005</v>
          </cell>
          <cell r="AF385">
            <v>0.44425207999999999</v>
          </cell>
          <cell r="AG385">
            <v>-0.40659525999999996</v>
          </cell>
          <cell r="AH385">
            <v>-0.14131259000000002</v>
          </cell>
          <cell r="AI385">
            <v>0.37076032999999997</v>
          </cell>
          <cell r="AJ385">
            <v>-0.11985193999999999</v>
          </cell>
          <cell r="AK385">
            <v>1.3484777100000001</v>
          </cell>
          <cell r="AL385">
            <v>-0.25149473999999983</v>
          </cell>
          <cell r="AM385">
            <v>-0.39385044999999996</v>
          </cell>
          <cell r="AN385">
            <v>1.1210293500000004</v>
          </cell>
          <cell r="AO385">
            <v>0</v>
          </cell>
          <cell r="AP385">
            <v>-0.20395326</v>
          </cell>
          <cell r="AQ385">
            <v>-0.26253578</v>
          </cell>
          <cell r="AR385">
            <v>-0.72348781000000018</v>
          </cell>
          <cell r="AS385">
            <v>0.97310102000000009</v>
          </cell>
          <cell r="AT385">
            <v>-0.20127774000000004</v>
          </cell>
          <cell r="AU385">
            <v>0.23011336000000004</v>
          </cell>
          <cell r="AV385">
            <v>-0.24343138000000003</v>
          </cell>
          <cell r="AW385">
            <v>0.24479392</v>
          </cell>
          <cell r="AX385">
            <v>0.59311245000000001</v>
          </cell>
          <cell r="AY385">
            <v>-0.45999471000000003</v>
          </cell>
          <cell r="BB385">
            <v>-5.3559930000000255E-2</v>
          </cell>
          <cell r="BG385">
            <v>0</v>
          </cell>
          <cell r="BH385">
            <v>0</v>
          </cell>
          <cell r="BI385">
            <v>0</v>
          </cell>
          <cell r="BJ385">
            <v>0</v>
          </cell>
          <cell r="BK385">
            <v>0</v>
          </cell>
          <cell r="BL385">
            <v>0</v>
          </cell>
          <cell r="BM385">
            <v>0</v>
          </cell>
          <cell r="BN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row>
        <row r="386">
          <cell r="A386" t="str">
            <v>ER OEM 03150</v>
          </cell>
          <cell r="C386" t="str">
            <v>Banco Nacional de Comercio Exterior</v>
          </cell>
          <cell r="J386">
            <v>0</v>
          </cell>
          <cell r="K386">
            <v>-0.13770716</v>
          </cell>
          <cell r="L386">
            <v>0.48280000000000001</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BB386">
            <v>0</v>
          </cell>
          <cell r="BG386">
            <v>0</v>
          </cell>
          <cell r="BH386">
            <v>0</v>
          </cell>
          <cell r="BI386">
            <v>0</v>
          </cell>
          <cell r="BJ386">
            <v>0</v>
          </cell>
          <cell r="BK386">
            <v>0</v>
          </cell>
          <cell r="BL386">
            <v>0</v>
          </cell>
          <cell r="BM386">
            <v>0</v>
          </cell>
          <cell r="BN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row>
        <row r="387">
          <cell r="A387" t="str">
            <v>ER OEM 03155</v>
          </cell>
          <cell r="C387" t="str">
            <v>Fiso Programa de venta de títulos en directo al público</v>
          </cell>
          <cell r="J387">
            <v>0</v>
          </cell>
          <cell r="K387">
            <v>0</v>
          </cell>
          <cell r="L387">
            <v>0</v>
          </cell>
          <cell r="M387">
            <v>0</v>
          </cell>
          <cell r="N387">
            <v>-26.101702320000001</v>
          </cell>
          <cell r="O387">
            <v>-1.9901288000000001</v>
          </cell>
          <cell r="P387">
            <v>-1.8444068899999999</v>
          </cell>
          <cell r="Q387">
            <v>-1.8450815299999999</v>
          </cell>
          <cell r="R387">
            <v>-7.9903137800000001</v>
          </cell>
          <cell r="S387">
            <v>-2.7056384299999987</v>
          </cell>
          <cell r="T387">
            <v>-2.2898184200000031</v>
          </cell>
          <cell r="U387">
            <v>-2.0674321599999992</v>
          </cell>
          <cell r="V387">
            <v>-17.027310879999998</v>
          </cell>
          <cell r="W387">
            <v>-3.4292605499999951</v>
          </cell>
          <cell r="X387">
            <v>-41.843063760000007</v>
          </cell>
          <cell r="Y387">
            <v>-5.2329200399999962</v>
          </cell>
          <cell r="Z387">
            <v>-11.467288920000001</v>
          </cell>
          <cell r="AA387">
            <v>-99.732664159999999</v>
          </cell>
          <cell r="AB387">
            <v>-5.72081442</v>
          </cell>
          <cell r="AC387">
            <v>-5.9351941400000001</v>
          </cell>
          <cell r="AD387">
            <v>-9.0503829399999987</v>
          </cell>
          <cell r="AE387">
            <v>-2.9263274800000012</v>
          </cell>
          <cell r="AF387">
            <v>-10.043812449999997</v>
          </cell>
          <cell r="AG387">
            <v>-4.4218760800000041</v>
          </cell>
          <cell r="AH387">
            <v>-3.7762169400000047</v>
          </cell>
          <cell r="AI387">
            <v>-3.4468104499999939</v>
          </cell>
          <cell r="AJ387">
            <v>-1.720874270000003</v>
          </cell>
          <cell r="AK387">
            <v>-24.537899360000004</v>
          </cell>
          <cell r="AL387">
            <v>-10.759097310000001</v>
          </cell>
          <cell r="AM387">
            <v>-9.0543131499999845</v>
          </cell>
          <cell r="AN387">
            <v>-91.393618989999993</v>
          </cell>
          <cell r="AO387">
            <v>0</v>
          </cell>
          <cell r="AP387">
            <v>-4.3820250500000002</v>
          </cell>
          <cell r="AQ387">
            <v>-5.2284542899999993</v>
          </cell>
          <cell r="AR387">
            <v>-7.1369680099999986</v>
          </cell>
          <cell r="AS387">
            <v>-3.0461126500000013</v>
          </cell>
          <cell r="AT387">
            <v>-4.7258779299999993</v>
          </cell>
          <cell r="AU387">
            <v>-6.7942361400000024</v>
          </cell>
          <cell r="AV387">
            <v>-6.1601024900000034</v>
          </cell>
          <cell r="AW387">
            <v>-5.2299933499999938</v>
          </cell>
          <cell r="AX387">
            <v>-6.2195858500000014</v>
          </cell>
          <cell r="AY387">
            <v>-5.4850244500000045</v>
          </cell>
          <cell r="BB387">
            <v>-54.408380210000004</v>
          </cell>
          <cell r="BG387">
            <v>0</v>
          </cell>
          <cell r="BH387">
            <v>0</v>
          </cell>
          <cell r="BI387">
            <v>0</v>
          </cell>
          <cell r="BJ387">
            <v>0</v>
          </cell>
          <cell r="BK387">
            <v>0</v>
          </cell>
          <cell r="BL387">
            <v>0</v>
          </cell>
          <cell r="BM387">
            <v>0</v>
          </cell>
          <cell r="BN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row>
        <row r="388">
          <cell r="A388" t="str">
            <v>ER OEM 03200</v>
          </cell>
          <cell r="C388" t="str">
            <v>Corporacion Mexicana de Inversiones de Capital SACV</v>
          </cell>
          <cell r="J388">
            <v>-2.2855739999999996</v>
          </cell>
          <cell r="K388">
            <v>25.164455920000002</v>
          </cell>
          <cell r="L388">
            <v>27.469904199999998</v>
          </cell>
          <cell r="M388">
            <v>32.009425139999998</v>
          </cell>
          <cell r="N388">
            <v>192.83340597</v>
          </cell>
          <cell r="O388">
            <v>-4.6000879400000008</v>
          </cell>
          <cell r="P388">
            <v>-4.5816599499999997</v>
          </cell>
          <cell r="Q388">
            <v>-4.5444768199999999</v>
          </cell>
          <cell r="R388">
            <v>-4.9539772799999966</v>
          </cell>
          <cell r="S388">
            <v>2.1358359199999981</v>
          </cell>
          <cell r="T388">
            <v>2.677356999999958E-2</v>
          </cell>
          <cell r="U388">
            <v>0.5872694299999992</v>
          </cell>
          <cell r="V388">
            <v>7.8189914599999994</v>
          </cell>
          <cell r="W388">
            <v>-6.004687259999999</v>
          </cell>
          <cell r="X388">
            <v>-1.3542897099999998</v>
          </cell>
          <cell r="Y388">
            <v>-0.95859011999999844</v>
          </cell>
          <cell r="Z388">
            <v>-9.0310237600000036</v>
          </cell>
          <cell r="AA388">
            <v>-25.459922460000001</v>
          </cell>
          <cell r="AB388">
            <v>10.887929029999999</v>
          </cell>
          <cell r="AC388">
            <v>18.176720490000001</v>
          </cell>
          <cell r="AD388">
            <v>-4.802998419999998</v>
          </cell>
          <cell r="AE388">
            <v>1.1577958099999996</v>
          </cell>
          <cell r="AF388">
            <v>-0.37563589999999891</v>
          </cell>
          <cell r="AG388">
            <v>-6.8783865000000013</v>
          </cell>
          <cell r="AH388">
            <v>-9.3921402999999994</v>
          </cell>
          <cell r="AI388">
            <v>-5.0161121200000025</v>
          </cell>
          <cell r="AJ388">
            <v>18.761256299999999</v>
          </cell>
          <cell r="AK388">
            <v>-0.83286348000000032</v>
          </cell>
          <cell r="AL388">
            <v>-1.9602031000000011</v>
          </cell>
          <cell r="AM388">
            <v>53.001672750000012</v>
          </cell>
          <cell r="AN388">
            <v>72.727034560000007</v>
          </cell>
          <cell r="AO388">
            <v>83.681870276092013</v>
          </cell>
          <cell r="AP388">
            <v>-7.1435974</v>
          </cell>
          <cell r="AQ388">
            <v>2.2869085900000004</v>
          </cell>
          <cell r="AR388">
            <v>-7.9597700499999995</v>
          </cell>
          <cell r="AS388">
            <v>-8.4799186200000012</v>
          </cell>
          <cell r="AT388">
            <v>-10.389933360000001</v>
          </cell>
          <cell r="AU388">
            <v>13.152001590000001</v>
          </cell>
          <cell r="AV388">
            <v>12.2857325</v>
          </cell>
          <cell r="AW388">
            <v>-3.5102040999999993</v>
          </cell>
          <cell r="AX388">
            <v>24.865087920000001</v>
          </cell>
          <cell r="AY388">
            <v>-8.9831831300000005</v>
          </cell>
          <cell r="BB388">
            <v>6.123123940000001</v>
          </cell>
          <cell r="BG388">
            <v>6.7211666666666661</v>
          </cell>
          <cell r="BH388">
            <v>6.7211666666666661</v>
          </cell>
          <cell r="BI388">
            <v>6.7211666666666661</v>
          </cell>
          <cell r="BJ388">
            <v>6.7211666666666661</v>
          </cell>
          <cell r="BK388">
            <v>6.7211666666666661</v>
          </cell>
          <cell r="BL388">
            <v>6.7211666666666661</v>
          </cell>
          <cell r="BM388">
            <v>6.7211666666666661</v>
          </cell>
          <cell r="BN388">
            <v>6.7211666666666661</v>
          </cell>
          <cell r="BO388">
            <v>-13</v>
          </cell>
          <cell r="BP388">
            <v>40.769333333333336</v>
          </cell>
          <cell r="BQ388">
            <v>6.7211666666666661</v>
          </cell>
          <cell r="BR388">
            <v>6.7211666666666661</v>
          </cell>
          <cell r="BS388">
            <v>6.7211666666666661</v>
          </cell>
          <cell r="BT388">
            <v>6.7211666666666661</v>
          </cell>
          <cell r="BU388">
            <v>6.7211666666666661</v>
          </cell>
          <cell r="BV388">
            <v>6.7211666666666661</v>
          </cell>
          <cell r="BW388">
            <v>6.7211666666666661</v>
          </cell>
          <cell r="BX388">
            <v>6.7211666666666661</v>
          </cell>
          <cell r="BY388">
            <v>6.7211666666666661</v>
          </cell>
          <cell r="BZ388">
            <v>6.7211666666666661</v>
          </cell>
          <cell r="CA388">
            <v>6.7211666666666661</v>
          </cell>
          <cell r="CB388">
            <v>6.7211666666666661</v>
          </cell>
          <cell r="CC388">
            <v>80.653999999999996</v>
          </cell>
          <cell r="CD388">
            <v>125</v>
          </cell>
          <cell r="CE388">
            <v>80.653999999999996</v>
          </cell>
          <cell r="CF388">
            <v>84.686700000000002</v>
          </cell>
          <cell r="CG388">
            <v>88.921035000000003</v>
          </cell>
          <cell r="CH388">
            <v>93.367086750000013</v>
          </cell>
          <cell r="CI388">
            <v>98.035441087500018</v>
          </cell>
          <cell r="CJ388">
            <v>102.93721314187502</v>
          </cell>
        </row>
        <row r="389">
          <cell r="A389" t="str">
            <v>ER OEM 03205</v>
          </cell>
          <cell r="C389" t="str">
            <v>Administradora CMIC</v>
          </cell>
          <cell r="N389">
            <v>0</v>
          </cell>
          <cell r="O389">
            <v>8.4140670000000001E-2</v>
          </cell>
          <cell r="P389">
            <v>0.51492030999999994</v>
          </cell>
          <cell r="Q389">
            <v>3.1721520000000059E-2</v>
          </cell>
          <cell r="R389">
            <v>0.38398409999999994</v>
          </cell>
          <cell r="S389">
            <v>0.30061506999999987</v>
          </cell>
          <cell r="T389">
            <v>0.15061363000000028</v>
          </cell>
          <cell r="U389">
            <v>0.32560834999999977</v>
          </cell>
          <cell r="V389">
            <v>5.308402000000001E-2</v>
          </cell>
          <cell r="W389">
            <v>-1.877203999999999E-2</v>
          </cell>
          <cell r="X389">
            <v>-0.5061305599999999</v>
          </cell>
          <cell r="Y389">
            <v>-0.37079250000000008</v>
          </cell>
          <cell r="Z389">
            <v>-0.15456153999999989</v>
          </cell>
          <cell r="AA389">
            <v>0.79443103000000004</v>
          </cell>
          <cell r="AB389">
            <v>0</v>
          </cell>
          <cell r="AC389">
            <v>0.96125313000000001</v>
          </cell>
          <cell r="AD389">
            <v>-2.3236257</v>
          </cell>
          <cell r="AE389">
            <v>1.8142870000000144E-2</v>
          </cell>
          <cell r="AF389">
            <v>1.1340592899999999</v>
          </cell>
          <cell r="AG389">
            <v>-0.32683087</v>
          </cell>
          <cell r="AH389">
            <v>0.58866090999999998</v>
          </cell>
          <cell r="AI389">
            <v>1.9673162799999999</v>
          </cell>
          <cell r="AJ389">
            <v>0.36695258999999991</v>
          </cell>
          <cell r="AK389">
            <v>-7.1167819999999882E-2</v>
          </cell>
          <cell r="AL389">
            <v>-0.79681327000000013</v>
          </cell>
          <cell r="AM389">
            <v>0.97786804999999988</v>
          </cell>
          <cell r="AN389">
            <v>2.4958154599999998</v>
          </cell>
          <cell r="AO389">
            <v>0</v>
          </cell>
          <cell r="AP389">
            <v>1.0162988799999999</v>
          </cell>
          <cell r="AQ389">
            <v>1.8176300700000003</v>
          </cell>
          <cell r="AR389">
            <v>0.1306385200000002</v>
          </cell>
          <cell r="AS389">
            <v>-0.12921794000000064</v>
          </cell>
          <cell r="AT389">
            <v>1.5856451499999999</v>
          </cell>
          <cell r="AU389">
            <v>0.43265862999999971</v>
          </cell>
          <cell r="AV389">
            <v>-0.18073731999999954</v>
          </cell>
          <cell r="AW389">
            <v>1.9255141299999998</v>
          </cell>
          <cell r="AX389">
            <v>0.11173858999999986</v>
          </cell>
          <cell r="AY389">
            <v>-0.34714521999999981</v>
          </cell>
          <cell r="BB389">
            <v>6.3630234899999998</v>
          </cell>
          <cell r="BG389">
            <v>0</v>
          </cell>
          <cell r="BH389">
            <v>0</v>
          </cell>
          <cell r="BI389">
            <v>0</v>
          </cell>
          <cell r="BJ389">
            <v>0</v>
          </cell>
          <cell r="BK389">
            <v>0</v>
          </cell>
          <cell r="BL389">
            <v>0</v>
          </cell>
          <cell r="BM389">
            <v>0</v>
          </cell>
          <cell r="BN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row>
        <row r="390">
          <cell r="A390" t="str">
            <v>ER OEM 01500</v>
          </cell>
          <cell r="C390" t="str">
            <v>FAMIV</v>
          </cell>
          <cell r="E390">
            <v>0</v>
          </cell>
          <cell r="F390">
            <v>0</v>
          </cell>
          <cell r="G390">
            <v>0.2</v>
          </cell>
          <cell r="H390">
            <v>-31</v>
          </cell>
          <cell r="I390">
            <v>-19</v>
          </cell>
          <cell r="J390">
            <v>0</v>
          </cell>
          <cell r="K390">
            <v>0</v>
          </cell>
          <cell r="L390">
            <v>0</v>
          </cell>
          <cell r="M390">
            <v>0</v>
          </cell>
          <cell r="N390">
            <v>0</v>
          </cell>
          <cell r="AA390">
            <v>0</v>
          </cell>
          <cell r="AN390">
            <v>0</v>
          </cell>
          <cell r="AO390">
            <v>0</v>
          </cell>
          <cell r="BB390">
            <v>0</v>
          </cell>
          <cell r="BG390">
            <v>0</v>
          </cell>
          <cell r="BH390">
            <v>0</v>
          </cell>
          <cell r="BI390">
            <v>0</v>
          </cell>
          <cell r="BJ390">
            <v>0</v>
          </cell>
          <cell r="BK390">
            <v>0</v>
          </cell>
          <cell r="BL390">
            <v>0</v>
          </cell>
          <cell r="BM390">
            <v>0</v>
          </cell>
          <cell r="BN390">
            <v>0</v>
          </cell>
          <cell r="BP390">
            <v>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row>
        <row r="391">
          <cell r="A391" t="str">
            <v>ER OEM 01600</v>
          </cell>
          <cell r="C391" t="str">
            <v>Fondo Chiapas</v>
          </cell>
          <cell r="E391">
            <v>0</v>
          </cell>
          <cell r="F391">
            <v>0</v>
          </cell>
          <cell r="G391">
            <v>0</v>
          </cell>
          <cell r="H391">
            <v>-1.4</v>
          </cell>
          <cell r="I391">
            <v>-0.80055243999999992</v>
          </cell>
          <cell r="J391">
            <v>-0.89318397999999999</v>
          </cell>
          <cell r="K391">
            <v>0</v>
          </cell>
          <cell r="L391">
            <v>0</v>
          </cell>
          <cell r="M391">
            <v>0</v>
          </cell>
          <cell r="N391">
            <v>0</v>
          </cell>
          <cell r="AA391">
            <v>0</v>
          </cell>
          <cell r="AN391">
            <v>0</v>
          </cell>
          <cell r="AO391">
            <v>0</v>
          </cell>
          <cell r="BB391">
            <v>0</v>
          </cell>
          <cell r="BG391">
            <v>0</v>
          </cell>
          <cell r="BH391">
            <v>0</v>
          </cell>
          <cell r="BI391">
            <v>0</v>
          </cell>
          <cell r="BJ391">
            <v>0</v>
          </cell>
          <cell r="BK391">
            <v>0</v>
          </cell>
          <cell r="BL391">
            <v>0</v>
          </cell>
          <cell r="BM391">
            <v>0</v>
          </cell>
          <cell r="BN391">
            <v>0</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row>
        <row r="392">
          <cell r="A392" t="str">
            <v>ER OEM 01700</v>
          </cell>
          <cell r="C392" t="str">
            <v>Fondo de Optimización de Capit.</v>
          </cell>
          <cell r="F392">
            <v>0</v>
          </cell>
          <cell r="G392">
            <v>0</v>
          </cell>
          <cell r="H392">
            <v>-0.1</v>
          </cell>
          <cell r="I392">
            <v>-0.11213223</v>
          </cell>
          <cell r="J392">
            <v>-3.4090050000000004E-2</v>
          </cell>
          <cell r="K392">
            <v>0</v>
          </cell>
          <cell r="L392">
            <v>0</v>
          </cell>
          <cell r="M392">
            <v>0</v>
          </cell>
          <cell r="N392">
            <v>0</v>
          </cell>
          <cell r="AA392">
            <v>0</v>
          </cell>
          <cell r="AN392">
            <v>0</v>
          </cell>
          <cell r="AO392">
            <v>0</v>
          </cell>
          <cell r="BB392">
            <v>0</v>
          </cell>
          <cell r="BG392">
            <v>0</v>
          </cell>
          <cell r="BH392">
            <v>0</v>
          </cell>
          <cell r="BI392">
            <v>0</v>
          </cell>
          <cell r="BJ392">
            <v>0</v>
          </cell>
          <cell r="BK392">
            <v>0</v>
          </cell>
          <cell r="BL392">
            <v>0</v>
          </cell>
          <cell r="BM392">
            <v>0</v>
          </cell>
          <cell r="BN392">
            <v>0</v>
          </cell>
          <cell r="BP392">
            <v>0</v>
          </cell>
          <cell r="BQ392">
            <v>0</v>
          </cell>
          <cell r="BR392">
            <v>0</v>
          </cell>
          <cell r="BS392">
            <v>0</v>
          </cell>
          <cell r="BT392">
            <v>0</v>
          </cell>
          <cell r="BU392">
            <v>0</v>
          </cell>
          <cell r="BV392">
            <v>0</v>
          </cell>
          <cell r="BW392">
            <v>0</v>
          </cell>
          <cell r="BX392">
            <v>0</v>
          </cell>
          <cell r="BY392">
            <v>0</v>
          </cell>
          <cell r="BZ392">
            <v>0</v>
          </cell>
          <cell r="CA392">
            <v>0</v>
          </cell>
          <cell r="CB392">
            <v>0</v>
          </cell>
          <cell r="CC392">
            <v>0</v>
          </cell>
        </row>
        <row r="393">
          <cell r="A393" t="str">
            <v>ER OEM 01800</v>
          </cell>
          <cell r="C393" t="str">
            <v>Fondo Inmobiliario Posadas</v>
          </cell>
          <cell r="E393">
            <v>52.8</v>
          </cell>
          <cell r="F393">
            <v>4.7039999999999997</v>
          </cell>
          <cell r="G393">
            <v>4.5999999999999996</v>
          </cell>
          <cell r="H393">
            <v>4</v>
          </cell>
          <cell r="I393">
            <v>10.89088959</v>
          </cell>
          <cell r="J393">
            <v>-2.1706337599999999</v>
          </cell>
          <cell r="K393">
            <v>0</v>
          </cell>
          <cell r="L393">
            <v>0</v>
          </cell>
          <cell r="M393">
            <v>0</v>
          </cell>
          <cell r="N393">
            <v>0</v>
          </cell>
          <cell r="AA393">
            <v>0</v>
          </cell>
          <cell r="AN393">
            <v>0</v>
          </cell>
          <cell r="AO393">
            <v>0</v>
          </cell>
          <cell r="BB393">
            <v>0</v>
          </cell>
          <cell r="BG393">
            <v>0</v>
          </cell>
          <cell r="BH393">
            <v>0</v>
          </cell>
          <cell r="BI393">
            <v>0</v>
          </cell>
          <cell r="BJ393">
            <v>0</v>
          </cell>
          <cell r="BK393">
            <v>0</v>
          </cell>
          <cell r="BL393">
            <v>0</v>
          </cell>
          <cell r="BM393">
            <v>0</v>
          </cell>
          <cell r="BN393">
            <v>0</v>
          </cell>
          <cell r="BP393">
            <v>0</v>
          </cell>
          <cell r="BQ393">
            <v>0</v>
          </cell>
          <cell r="BR393">
            <v>0</v>
          </cell>
          <cell r="BS393">
            <v>0</v>
          </cell>
          <cell r="BT393">
            <v>0</v>
          </cell>
          <cell r="BU393">
            <v>0</v>
          </cell>
          <cell r="BV393">
            <v>0</v>
          </cell>
          <cell r="BW393">
            <v>0</v>
          </cell>
          <cell r="BX393">
            <v>0</v>
          </cell>
          <cell r="BY393">
            <v>0</v>
          </cell>
          <cell r="BZ393">
            <v>0</v>
          </cell>
          <cell r="CA393">
            <v>0</v>
          </cell>
          <cell r="CB393">
            <v>0</v>
          </cell>
          <cell r="CC393">
            <v>0</v>
          </cell>
        </row>
        <row r="394">
          <cell r="A394" t="str">
            <v>ER OEM 01900</v>
          </cell>
          <cell r="C394" t="str">
            <v>Grupo Comercial GOMO, S.A. de C.V.</v>
          </cell>
          <cell r="E394">
            <v>0</v>
          </cell>
          <cell r="F394">
            <v>0</v>
          </cell>
          <cell r="G394">
            <v>0</v>
          </cell>
          <cell r="H394">
            <v>-1.2</v>
          </cell>
          <cell r="I394">
            <v>-0.27161573</v>
          </cell>
          <cell r="J394">
            <v>-4.1498099999999996E-2</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BB394">
            <v>0</v>
          </cell>
          <cell r="BG394">
            <v>0</v>
          </cell>
          <cell r="BH394">
            <v>0</v>
          </cell>
          <cell r="BI394">
            <v>0</v>
          </cell>
          <cell r="BJ394">
            <v>0</v>
          </cell>
          <cell r="BK394">
            <v>0</v>
          </cell>
          <cell r="BL394">
            <v>0</v>
          </cell>
          <cell r="BM394">
            <v>0</v>
          </cell>
          <cell r="BN394">
            <v>0</v>
          </cell>
          <cell r="BP394">
            <v>0</v>
          </cell>
          <cell r="BQ394">
            <v>0</v>
          </cell>
          <cell r="BR394">
            <v>0</v>
          </cell>
          <cell r="BS394">
            <v>0</v>
          </cell>
          <cell r="BT394">
            <v>0</v>
          </cell>
          <cell r="BU394">
            <v>0</v>
          </cell>
          <cell r="BV394">
            <v>0</v>
          </cell>
          <cell r="BW394">
            <v>0</v>
          </cell>
          <cell r="BX394">
            <v>0</v>
          </cell>
          <cell r="BY394">
            <v>0</v>
          </cell>
          <cell r="BZ394">
            <v>0</v>
          </cell>
          <cell r="CA394">
            <v>0</v>
          </cell>
          <cell r="CB394">
            <v>0</v>
          </cell>
          <cell r="CC394">
            <v>0</v>
          </cell>
        </row>
        <row r="395">
          <cell r="A395" t="str">
            <v>ER OEM 02000</v>
          </cell>
          <cell r="C395" t="str">
            <v>Grupo embotelladores del sureste</v>
          </cell>
          <cell r="E395">
            <v>-6.2</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BB395">
            <v>0</v>
          </cell>
          <cell r="BG395">
            <v>0</v>
          </cell>
          <cell r="BH395">
            <v>0</v>
          </cell>
          <cell r="BI395">
            <v>0</v>
          </cell>
          <cell r="BJ395">
            <v>0</v>
          </cell>
          <cell r="BK395">
            <v>0</v>
          </cell>
          <cell r="BL395">
            <v>0</v>
          </cell>
          <cell r="BM395">
            <v>0</v>
          </cell>
          <cell r="BN395">
            <v>0</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row>
        <row r="396">
          <cell r="A396" t="str">
            <v>ER OEM 02100</v>
          </cell>
          <cell r="C396" t="str">
            <v>Medina Torres</v>
          </cell>
          <cell r="E396">
            <v>0</v>
          </cell>
          <cell r="F396">
            <v>0</v>
          </cell>
          <cell r="G396">
            <v>0</v>
          </cell>
          <cell r="H396">
            <v>-3.9</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BB396">
            <v>0</v>
          </cell>
          <cell r="BG396">
            <v>0</v>
          </cell>
          <cell r="BH396">
            <v>0</v>
          </cell>
          <cell r="BI396">
            <v>0</v>
          </cell>
          <cell r="BJ396">
            <v>0</v>
          </cell>
          <cell r="BK396">
            <v>0</v>
          </cell>
          <cell r="BL396">
            <v>0</v>
          </cell>
          <cell r="BM396">
            <v>0</v>
          </cell>
          <cell r="BN396">
            <v>0</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row>
        <row r="397">
          <cell r="A397" t="str">
            <v>ER OEM 02200</v>
          </cell>
          <cell r="C397" t="str">
            <v>Procorp</v>
          </cell>
          <cell r="E397">
            <v>0.7</v>
          </cell>
          <cell r="F397">
            <v>-4.5509999999999993</v>
          </cell>
          <cell r="G397">
            <v>-0.6</v>
          </cell>
          <cell r="H397">
            <v>2.4</v>
          </cell>
          <cell r="I397">
            <v>1.0620982299999999</v>
          </cell>
          <cell r="J397">
            <v>6.2282518800000002</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BB397">
            <v>0</v>
          </cell>
          <cell r="BG397">
            <v>0</v>
          </cell>
          <cell r="BH397">
            <v>0</v>
          </cell>
          <cell r="BI397">
            <v>0</v>
          </cell>
          <cell r="BJ397">
            <v>0</v>
          </cell>
          <cell r="BK397">
            <v>0</v>
          </cell>
          <cell r="BL397">
            <v>0</v>
          </cell>
          <cell r="BM397">
            <v>0</v>
          </cell>
          <cell r="BN397">
            <v>0</v>
          </cell>
          <cell r="BP397">
            <v>0</v>
          </cell>
          <cell r="BQ397">
            <v>0</v>
          </cell>
          <cell r="BR397">
            <v>0</v>
          </cell>
          <cell r="BS397">
            <v>0</v>
          </cell>
          <cell r="BT397">
            <v>0</v>
          </cell>
          <cell r="BU397">
            <v>0</v>
          </cell>
          <cell r="BV397">
            <v>0</v>
          </cell>
          <cell r="BW397">
            <v>0</v>
          </cell>
          <cell r="BX397">
            <v>0</v>
          </cell>
          <cell r="BY397">
            <v>0</v>
          </cell>
          <cell r="BZ397">
            <v>0</v>
          </cell>
          <cell r="CA397">
            <v>0</v>
          </cell>
          <cell r="CB397">
            <v>0</v>
          </cell>
          <cell r="CC397">
            <v>0</v>
          </cell>
        </row>
        <row r="398">
          <cell r="A398" t="str">
            <v>ER OEM 02300</v>
          </cell>
          <cell r="C398" t="str">
            <v>Tekchem, S.A. de C.V.</v>
          </cell>
          <cell r="E398">
            <v>0</v>
          </cell>
          <cell r="F398">
            <v>0</v>
          </cell>
          <cell r="G398">
            <v>0</v>
          </cell>
          <cell r="H398">
            <v>-4.3</v>
          </cell>
          <cell r="I398">
            <v>-0.55300039999999995</v>
          </cell>
          <cell r="J398">
            <v>0.15528720000000001</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BB398">
            <v>0</v>
          </cell>
          <cell r="BG398">
            <v>0</v>
          </cell>
          <cell r="BH398">
            <v>0</v>
          </cell>
          <cell r="BI398">
            <v>0</v>
          </cell>
          <cell r="BJ398">
            <v>0</v>
          </cell>
          <cell r="BK398">
            <v>0</v>
          </cell>
          <cell r="BL398">
            <v>0</v>
          </cell>
          <cell r="BM398">
            <v>0</v>
          </cell>
          <cell r="BN398">
            <v>0</v>
          </cell>
          <cell r="BP398">
            <v>0</v>
          </cell>
          <cell r="BQ398">
            <v>0</v>
          </cell>
          <cell r="BR398">
            <v>0</v>
          </cell>
          <cell r="BS398">
            <v>0</v>
          </cell>
          <cell r="BT398">
            <v>0</v>
          </cell>
          <cell r="BU398">
            <v>0</v>
          </cell>
          <cell r="BV398">
            <v>0</v>
          </cell>
          <cell r="BW398">
            <v>0</v>
          </cell>
          <cell r="BX398">
            <v>0</v>
          </cell>
          <cell r="BY398">
            <v>0</v>
          </cell>
          <cell r="BZ398">
            <v>0</v>
          </cell>
          <cell r="CA398">
            <v>0</v>
          </cell>
          <cell r="CB398">
            <v>0</v>
          </cell>
          <cell r="CC398">
            <v>0</v>
          </cell>
        </row>
        <row r="399">
          <cell r="A399" t="str">
            <v>ER OEM 02400</v>
          </cell>
          <cell r="C399" t="str">
            <v>Valores de Inv. en Tecnología</v>
          </cell>
          <cell r="E399">
            <v>1</v>
          </cell>
          <cell r="F399">
            <v>0.85600000000000009</v>
          </cell>
          <cell r="G399">
            <v>0.4</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BB399">
            <v>0</v>
          </cell>
          <cell r="BG399">
            <v>0</v>
          </cell>
          <cell r="BH399">
            <v>0</v>
          </cell>
          <cell r="BI399">
            <v>0</v>
          </cell>
          <cell r="BJ399">
            <v>0</v>
          </cell>
          <cell r="BK399">
            <v>0</v>
          </cell>
          <cell r="BL399">
            <v>0</v>
          </cell>
          <cell r="BM399">
            <v>0</v>
          </cell>
          <cell r="BN399">
            <v>0</v>
          </cell>
          <cell r="BP399">
            <v>0</v>
          </cell>
          <cell r="BQ399">
            <v>0</v>
          </cell>
          <cell r="BR399">
            <v>0</v>
          </cell>
          <cell r="BS399">
            <v>0</v>
          </cell>
          <cell r="BT399">
            <v>0</v>
          </cell>
          <cell r="BU399">
            <v>0</v>
          </cell>
          <cell r="BV399">
            <v>0</v>
          </cell>
          <cell r="BW399">
            <v>0</v>
          </cell>
          <cell r="BX399">
            <v>0</v>
          </cell>
          <cell r="BY399">
            <v>0</v>
          </cell>
          <cell r="BZ399">
            <v>0</v>
          </cell>
          <cell r="CA399">
            <v>0</v>
          </cell>
          <cell r="CB399">
            <v>0</v>
          </cell>
          <cell r="CC399">
            <v>0</v>
          </cell>
        </row>
        <row r="400">
          <cell r="A400" t="str">
            <v>ER OEM 02450</v>
          </cell>
          <cell r="C400" t="str">
            <v>Fondo Pyme Aux Sec Turismo LP</v>
          </cell>
          <cell r="H400">
            <v>0</v>
          </cell>
          <cell r="I400">
            <v>0</v>
          </cell>
          <cell r="J400">
            <v>-5.7126365400000019</v>
          </cell>
          <cell r="L400">
            <v>0</v>
          </cell>
          <cell r="M400">
            <v>0</v>
          </cell>
          <cell r="N400">
            <v>0</v>
          </cell>
          <cell r="AA400">
            <v>0</v>
          </cell>
          <cell r="AN400">
            <v>0</v>
          </cell>
          <cell r="AO400">
            <v>0</v>
          </cell>
          <cell r="BB400">
            <v>0</v>
          </cell>
          <cell r="BG400">
            <v>0</v>
          </cell>
          <cell r="BH400">
            <v>0</v>
          </cell>
          <cell r="BI400">
            <v>0</v>
          </cell>
          <cell r="BJ400">
            <v>0</v>
          </cell>
          <cell r="BK400">
            <v>0</v>
          </cell>
          <cell r="BL400">
            <v>0</v>
          </cell>
          <cell r="BM400">
            <v>0</v>
          </cell>
          <cell r="BN400">
            <v>0</v>
          </cell>
          <cell r="BP400">
            <v>0</v>
          </cell>
          <cell r="BQ400">
            <v>0</v>
          </cell>
          <cell r="BR400">
            <v>0</v>
          </cell>
          <cell r="BS400">
            <v>0</v>
          </cell>
          <cell r="BT400">
            <v>0</v>
          </cell>
          <cell r="BU400">
            <v>0</v>
          </cell>
          <cell r="BV400">
            <v>0</v>
          </cell>
          <cell r="BW400">
            <v>0</v>
          </cell>
          <cell r="BX400">
            <v>0</v>
          </cell>
          <cell r="BY400">
            <v>0</v>
          </cell>
          <cell r="BZ400">
            <v>0</v>
          </cell>
          <cell r="CA400">
            <v>0</v>
          </cell>
          <cell r="CB400">
            <v>0</v>
          </cell>
          <cell r="CC400">
            <v>0</v>
          </cell>
        </row>
        <row r="401">
          <cell r="A401" t="str">
            <v>ER OEM 02470</v>
          </cell>
          <cell r="C401" t="str">
            <v>Fiso Eurocentro Nafin-México</v>
          </cell>
          <cell r="J401">
            <v>0</v>
          </cell>
          <cell r="K401">
            <v>0</v>
          </cell>
          <cell r="L401">
            <v>0</v>
          </cell>
          <cell r="M401">
            <v>0</v>
          </cell>
          <cell r="N401">
            <v>0</v>
          </cell>
          <cell r="AA401">
            <v>0</v>
          </cell>
          <cell r="AB401">
            <v>0</v>
          </cell>
          <cell r="AC401">
            <v>-1.7679650000000002E-2</v>
          </cell>
          <cell r="AD401">
            <v>-3.9604199999999992E-3</v>
          </cell>
          <cell r="AE401">
            <v>-9.5269880000000001E-2</v>
          </cell>
          <cell r="AF401">
            <v>3.9897399999999916E-3</v>
          </cell>
          <cell r="AG401">
            <v>0</v>
          </cell>
          <cell r="AH401">
            <v>-4.6830939999999974E-2</v>
          </cell>
          <cell r="AI401">
            <v>0</v>
          </cell>
          <cell r="AJ401">
            <v>-1.63438664</v>
          </cell>
          <cell r="AK401">
            <v>-0.80886200000000019</v>
          </cell>
          <cell r="AL401">
            <v>-1.3709769999999999</v>
          </cell>
          <cell r="AM401">
            <v>8.9976000000000056E-2</v>
          </cell>
          <cell r="AN401">
            <v>-3.88400079</v>
          </cell>
          <cell r="AO401">
            <v>0</v>
          </cell>
          <cell r="AP401">
            <v>2.2450700000000001</v>
          </cell>
          <cell r="AQ401">
            <v>0.42022999999999966</v>
          </cell>
          <cell r="AR401">
            <v>-1.6727469999999998</v>
          </cell>
          <cell r="AS401">
            <v>8.3853999999999873E-2</v>
          </cell>
          <cell r="AT401">
            <v>1.2093330000000002</v>
          </cell>
          <cell r="AU401">
            <v>-0.18161100000000019</v>
          </cell>
          <cell r="AV401">
            <v>-1.786127</v>
          </cell>
          <cell r="AW401">
            <v>4.5387000000000011E-2</v>
          </cell>
          <cell r="AX401">
            <v>0.18540399999999996</v>
          </cell>
          <cell r="AY401">
            <v>1.0629240000000002</v>
          </cell>
          <cell r="BB401">
            <v>1.6117170000000001</v>
          </cell>
          <cell r="BG401">
            <v>0</v>
          </cell>
          <cell r="BH401">
            <v>0</v>
          </cell>
          <cell r="BI401">
            <v>0</v>
          </cell>
          <cell r="BJ401">
            <v>0</v>
          </cell>
          <cell r="BK401">
            <v>0</v>
          </cell>
          <cell r="BL401">
            <v>0</v>
          </cell>
          <cell r="BM401">
            <v>0</v>
          </cell>
          <cell r="BN401">
            <v>0</v>
          </cell>
          <cell r="BP401">
            <v>0</v>
          </cell>
          <cell r="BQ401">
            <v>0</v>
          </cell>
          <cell r="BR401">
            <v>0</v>
          </cell>
          <cell r="BS401">
            <v>0</v>
          </cell>
          <cell r="BT401">
            <v>0</v>
          </cell>
          <cell r="BU401">
            <v>0</v>
          </cell>
          <cell r="BV401">
            <v>0</v>
          </cell>
          <cell r="BW401">
            <v>0</v>
          </cell>
          <cell r="BX401">
            <v>0</v>
          </cell>
          <cell r="BY401">
            <v>0</v>
          </cell>
          <cell r="BZ401">
            <v>0</v>
          </cell>
          <cell r="CA401">
            <v>0</v>
          </cell>
          <cell r="CB401">
            <v>0</v>
          </cell>
          <cell r="CC401">
            <v>0</v>
          </cell>
        </row>
        <row r="402">
          <cell r="A402" t="str">
            <v>ER OEM 02500</v>
          </cell>
          <cell r="C402" t="str">
            <v>Otras empresas</v>
          </cell>
          <cell r="E402">
            <v>4.5836259999999998</v>
          </cell>
          <cell r="F402">
            <v>5.9920000000000151</v>
          </cell>
          <cell r="G402">
            <v>-10.4</v>
          </cell>
          <cell r="H402">
            <v>-6.6</v>
          </cell>
          <cell r="I402">
            <v>0.94532810999998418</v>
          </cell>
          <cell r="J402">
            <v>-1.4414577399999695</v>
          </cell>
          <cell r="K402">
            <v>0.31719342999998235</v>
          </cell>
          <cell r="L402">
            <v>-0.93327301000006602</v>
          </cell>
          <cell r="M402">
            <v>3.1576004700000393</v>
          </cell>
          <cell r="N402">
            <v>-2.1122040199998464</v>
          </cell>
          <cell r="O402">
            <v>-1.4884606699999998</v>
          </cell>
          <cell r="P402">
            <v>-4.4464099999969031E-3</v>
          </cell>
          <cell r="Q402">
            <v>1.6772670000013867E-2</v>
          </cell>
          <cell r="R402">
            <v>-2.4927000000566912E-3</v>
          </cell>
          <cell r="S402">
            <v>-8.3144400000409457E-3</v>
          </cell>
          <cell r="T402">
            <v>6.2600001282386852E-6</v>
          </cell>
          <cell r="U402">
            <v>7.1154799999952167E-2</v>
          </cell>
          <cell r="V402">
            <v>-1.1146900000157944E-3</v>
          </cell>
          <cell r="W402">
            <v>0.17434994999985215</v>
          </cell>
          <cell r="X402">
            <v>-0.19170394999987728</v>
          </cell>
          <cell r="Y402">
            <v>4.6358809999854644E-2</v>
          </cell>
          <cell r="Z402">
            <v>-9.9384490000164138E-2</v>
          </cell>
          <cell r="AA402">
            <v>-1.4872748600003505</v>
          </cell>
          <cell r="AB402">
            <v>-9.9999937219763507E-9</v>
          </cell>
          <cell r="AC402">
            <v>1.2770000030103146E-5</v>
          </cell>
          <cell r="AD402">
            <v>6.0799998896189991E-6</v>
          </cell>
          <cell r="AE402">
            <v>6.3800000422997716E-6</v>
          </cell>
          <cell r="AF402">
            <v>6.2300002683481417E-6</v>
          </cell>
          <cell r="AG402">
            <v>6.3599996258945599E-6</v>
          </cell>
          <cell r="AH402">
            <v>6.3000002670718369E-6</v>
          </cell>
          <cell r="AI402">
            <v>5.01999978055915E-6</v>
          </cell>
          <cell r="AJ402">
            <v>4.9899998799673995E-6</v>
          </cell>
          <cell r="AK402">
            <v>4.8900003332130737E-6</v>
          </cell>
          <cell r="AL402">
            <v>5.1699996399534598E-6</v>
          </cell>
          <cell r="AM402">
            <v>5.110000380739721E-6</v>
          </cell>
          <cell r="AN402">
            <v>6.9290000144047286E-5</v>
          </cell>
          <cell r="AO402">
            <v>0</v>
          </cell>
          <cell r="AP402">
            <v>5.2900000145520609E-6</v>
          </cell>
          <cell r="AQ402">
            <v>5.1100000059368177E-6</v>
          </cell>
          <cell r="AR402">
            <v>4.6699999887575546E-6</v>
          </cell>
          <cell r="AS402">
            <v>4.7000000555298172E-6</v>
          </cell>
          <cell r="AT402">
            <v>4.2800000727090809E-6</v>
          </cell>
          <cell r="AU402">
            <v>4.3200000581570206E-6</v>
          </cell>
          <cell r="AV402">
            <v>4.3199998281561369E-6</v>
          </cell>
          <cell r="AW402">
            <v>4.5599997567606694E-6</v>
          </cell>
          <cell r="AX402">
            <v>4.5300006265912122E-6</v>
          </cell>
          <cell r="AY402">
            <v>4.0799996827379768E-6</v>
          </cell>
          <cell r="BB402">
            <v>4.5860000089888347E-5</v>
          </cell>
          <cell r="BG402">
            <v>0</v>
          </cell>
          <cell r="BH402">
            <v>0</v>
          </cell>
          <cell r="BI402">
            <v>0</v>
          </cell>
          <cell r="BJ402">
            <v>0</v>
          </cell>
          <cell r="BK402">
            <v>0</v>
          </cell>
          <cell r="BL402">
            <v>0</v>
          </cell>
          <cell r="BM402">
            <v>0</v>
          </cell>
          <cell r="BN402">
            <v>0</v>
          </cell>
          <cell r="BP402">
            <v>0</v>
          </cell>
          <cell r="BQ402">
            <v>0</v>
          </cell>
          <cell r="BR402">
            <v>0</v>
          </cell>
          <cell r="BS402">
            <v>0</v>
          </cell>
          <cell r="BT402">
            <v>0</v>
          </cell>
          <cell r="BU402">
            <v>0</v>
          </cell>
          <cell r="BV402">
            <v>0</v>
          </cell>
          <cell r="BW402">
            <v>0</v>
          </cell>
          <cell r="BX402">
            <v>0</v>
          </cell>
          <cell r="BY402">
            <v>0</v>
          </cell>
          <cell r="BZ402">
            <v>0</v>
          </cell>
          <cell r="CA402">
            <v>0</v>
          </cell>
          <cell r="CB402">
            <v>0</v>
          </cell>
          <cell r="CC402">
            <v>0</v>
          </cell>
          <cell r="CE402">
            <v>0</v>
          </cell>
          <cell r="CF402">
            <v>0</v>
          </cell>
          <cell r="CG402">
            <v>0</v>
          </cell>
          <cell r="CH402">
            <v>0</v>
          </cell>
          <cell r="CI402">
            <v>0</v>
          </cell>
          <cell r="CJ402">
            <v>0</v>
          </cell>
        </row>
        <row r="403">
          <cell r="A403" t="str">
            <v>ER OEM 01000</v>
          </cell>
          <cell r="C403" t="str">
            <v>Otras Empresas</v>
          </cell>
          <cell r="D403">
            <v>0</v>
          </cell>
          <cell r="E403">
            <v>46.783625999999998</v>
          </cell>
          <cell r="F403">
            <v>12.270000000000014</v>
          </cell>
          <cell r="G403">
            <v>-17.8</v>
          </cell>
          <cell r="H403">
            <v>-43.2</v>
          </cell>
          <cell r="I403">
            <v>-15.852714920000015</v>
          </cell>
          <cell r="J403">
            <v>-7.2119130899999702</v>
          </cell>
          <cell r="K403">
            <v>28.974111749999985</v>
          </cell>
          <cell r="L403">
            <v>76.062980119999935</v>
          </cell>
          <cell r="M403">
            <v>37.913864370000042</v>
          </cell>
          <cell r="N403">
            <v>166.48288647000015</v>
          </cell>
          <cell r="O403">
            <v>-8.2811699900000004</v>
          </cell>
          <cell r="P403">
            <v>-6.1770442499999962</v>
          </cell>
          <cell r="Q403">
            <v>-6.9866999999999848</v>
          </cell>
          <cell r="R403">
            <v>-11.741141140000055</v>
          </cell>
          <cell r="S403">
            <v>-1.0742611600000416</v>
          </cell>
          <cell r="T403">
            <v>-2.3271562799998753</v>
          </cell>
          <cell r="U403">
            <v>-9.0156620000047927E-2</v>
          </cell>
          <cell r="V403">
            <v>-9.213798150000013</v>
          </cell>
          <cell r="W403">
            <v>-9.7973974900001419</v>
          </cell>
          <cell r="X403">
            <v>-43.208113899999887</v>
          </cell>
          <cell r="Y403">
            <v>-6.3663569400001405</v>
          </cell>
          <cell r="Z403">
            <v>-20.649550250000168</v>
          </cell>
          <cell r="AA403">
            <v>-125.91284617000035</v>
          </cell>
          <cell r="AB403">
            <v>5.2418500100000047</v>
          </cell>
          <cell r="AC403">
            <v>12.97446763000003</v>
          </cell>
          <cell r="AD403">
            <v>-15.765385670000107</v>
          </cell>
          <cell r="AE403">
            <v>-1.2753426899999594</v>
          </cell>
          <cell r="AF403">
            <v>-9.2159489299997279</v>
          </cell>
          <cell r="AG403">
            <v>-11.396963020000381</v>
          </cell>
          <cell r="AH403">
            <v>-12.503380309999738</v>
          </cell>
          <cell r="AI403">
            <v>-6.4819580200002145</v>
          </cell>
          <cell r="AJ403">
            <v>16.02703167999988</v>
          </cell>
          <cell r="AK403">
            <v>-24.742488229999672</v>
          </cell>
          <cell r="AL403">
            <v>-15.103624600000362</v>
          </cell>
          <cell r="AM403">
            <v>45.088721010000405</v>
          </cell>
          <cell r="AN403">
            <v>-17.153021139999833</v>
          </cell>
          <cell r="AO403">
            <v>83.98187027609201</v>
          </cell>
          <cell r="AP403">
            <v>-8.1105555499999848</v>
          </cell>
          <cell r="AQ403">
            <v>-1.2928462099999927</v>
          </cell>
          <cell r="AR403">
            <v>-18.914551880000008</v>
          </cell>
          <cell r="AS403">
            <v>-11.011279969999947</v>
          </cell>
          <cell r="AT403">
            <v>-12.664201109999926</v>
          </cell>
          <cell r="AU403">
            <v>6.6013608300000568</v>
          </cell>
          <cell r="AV403">
            <v>3.9764104799998248</v>
          </cell>
          <cell r="AW403">
            <v>-6.8846981700002372</v>
          </cell>
          <cell r="AX403">
            <v>19.712974320000622</v>
          </cell>
          <cell r="AY403">
            <v>-13.990281370000323</v>
          </cell>
          <cell r="AZ403">
            <v>0</v>
          </cell>
          <cell r="BA403">
            <v>0</v>
          </cell>
          <cell r="BB403">
            <v>-42.577668629999913</v>
          </cell>
          <cell r="BC403">
            <v>0</v>
          </cell>
          <cell r="BD403">
            <v>0</v>
          </cell>
          <cell r="BE403">
            <v>0</v>
          </cell>
          <cell r="BF403">
            <v>0</v>
          </cell>
          <cell r="BG403">
            <v>6.7211666666666661</v>
          </cell>
          <cell r="BH403">
            <v>6.7211666666666661</v>
          </cell>
          <cell r="BI403">
            <v>6.7211666666666661</v>
          </cell>
          <cell r="BJ403">
            <v>6.7211666666666661</v>
          </cell>
          <cell r="BK403">
            <v>6.7211666666666661</v>
          </cell>
          <cell r="BL403">
            <v>6.7211666666666661</v>
          </cell>
          <cell r="BM403">
            <v>6.7211666666666661</v>
          </cell>
          <cell r="BN403">
            <v>6.7211666666666661</v>
          </cell>
          <cell r="BO403">
            <v>-13</v>
          </cell>
          <cell r="BP403">
            <v>40.769333333333336</v>
          </cell>
          <cell r="BQ403">
            <v>6.7211666666666661</v>
          </cell>
          <cell r="BR403">
            <v>6.7211666666666661</v>
          </cell>
          <cell r="BS403">
            <v>6.7211666666666661</v>
          </cell>
          <cell r="BT403">
            <v>6.7211666666666661</v>
          </cell>
          <cell r="BU403">
            <v>6.7211666666666661</v>
          </cell>
          <cell r="BV403">
            <v>6.7211666666666661</v>
          </cell>
          <cell r="BW403">
            <v>6.7211666666666661</v>
          </cell>
          <cell r="BX403">
            <v>6.7211666666666661</v>
          </cell>
          <cell r="BY403">
            <v>6.7211666666666661</v>
          </cell>
          <cell r="BZ403">
            <v>6.7211666666666661</v>
          </cell>
          <cell r="CA403">
            <v>6.7211666666666661</v>
          </cell>
          <cell r="CB403">
            <v>6.7211666666666661</v>
          </cell>
          <cell r="CC403">
            <v>80.653999999999996</v>
          </cell>
          <cell r="CD403">
            <v>125</v>
          </cell>
          <cell r="CE403">
            <v>80.653999999999996</v>
          </cell>
          <cell r="CF403">
            <v>84.686700000000002</v>
          </cell>
          <cell r="CG403">
            <v>88.921035000000003</v>
          </cell>
          <cell r="CH403">
            <v>93.367086750000013</v>
          </cell>
          <cell r="CI403">
            <v>98.035441087500018</v>
          </cell>
          <cell r="CJ403">
            <v>102.93721314187502</v>
          </cell>
        </row>
        <row r="404">
          <cell r="A404" t="str">
            <v>ER BIN 01100</v>
          </cell>
          <cell r="C404" t="str">
            <v>Cartera Permanente</v>
          </cell>
          <cell r="E404">
            <v>55.8</v>
          </cell>
          <cell r="F404">
            <v>9.1325892599999996</v>
          </cell>
          <cell r="G404">
            <v>3.2</v>
          </cell>
          <cell r="H404">
            <v>1.1000000000000001</v>
          </cell>
          <cell r="I404">
            <v>39.508624000000005</v>
          </cell>
          <cell r="J404">
            <v>8.5455187000000024</v>
          </cell>
          <cell r="K404">
            <v>0.22</v>
          </cell>
          <cell r="L404">
            <v>0</v>
          </cell>
          <cell r="M404">
            <v>26.787419</v>
          </cell>
          <cell r="N404">
            <v>3.2183584700000001</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BB404">
            <v>0</v>
          </cell>
          <cell r="BG404">
            <v>0</v>
          </cell>
          <cell r="BH404">
            <v>0</v>
          </cell>
          <cell r="BI404">
            <v>0</v>
          </cell>
          <cell r="BJ404">
            <v>0</v>
          </cell>
          <cell r="BK404">
            <v>0</v>
          </cell>
          <cell r="BL404">
            <v>0</v>
          </cell>
          <cell r="BM404">
            <v>0</v>
          </cell>
          <cell r="BN404">
            <v>0</v>
          </cell>
          <cell r="BP404">
            <v>0</v>
          </cell>
          <cell r="BQ404">
            <v>0</v>
          </cell>
          <cell r="BR404">
            <v>0</v>
          </cell>
          <cell r="BS404">
            <v>0</v>
          </cell>
          <cell r="BT404">
            <v>0</v>
          </cell>
          <cell r="BU404">
            <v>0</v>
          </cell>
          <cell r="BV404">
            <v>0</v>
          </cell>
          <cell r="BW404">
            <v>0</v>
          </cell>
          <cell r="BX404">
            <v>0</v>
          </cell>
          <cell r="BY404">
            <v>0</v>
          </cell>
          <cell r="BZ404">
            <v>0</v>
          </cell>
          <cell r="CA404">
            <v>0</v>
          </cell>
          <cell r="CB404">
            <v>0</v>
          </cell>
          <cell r="CC404">
            <v>0</v>
          </cell>
          <cell r="CE404">
            <v>0</v>
          </cell>
          <cell r="CF404">
            <v>0</v>
          </cell>
          <cell r="CG404">
            <v>0</v>
          </cell>
          <cell r="CH404">
            <v>0</v>
          </cell>
          <cell r="CI404">
            <v>0</v>
          </cell>
          <cell r="CJ404">
            <v>0</v>
          </cell>
        </row>
        <row r="405">
          <cell r="A405" t="str">
            <v>ER BIN 01200</v>
          </cell>
          <cell r="C405" t="str">
            <v>Dividendos</v>
          </cell>
          <cell r="E405">
            <v>44</v>
          </cell>
          <cell r="F405">
            <v>8.3208886300000007</v>
          </cell>
          <cell r="G405">
            <v>32.9</v>
          </cell>
          <cell r="H405">
            <v>0</v>
          </cell>
          <cell r="I405">
            <v>6.2710899999999986E-2</v>
          </cell>
          <cell r="J405">
            <v>3.9476999999999998E-2</v>
          </cell>
          <cell r="K405">
            <v>1.9393899999999999E-2</v>
          </cell>
          <cell r="L405">
            <v>2.00387E-2</v>
          </cell>
          <cell r="M405">
            <v>1.8653800000000002E-2</v>
          </cell>
          <cell r="N405">
            <v>1.6171899999999999E-2</v>
          </cell>
          <cell r="O405">
            <v>0</v>
          </cell>
          <cell r="P405">
            <v>5.012E-3</v>
          </cell>
          <cell r="Q405">
            <v>0</v>
          </cell>
          <cell r="R405">
            <v>0</v>
          </cell>
          <cell r="S405">
            <v>4.7733999999999997E-3</v>
          </cell>
          <cell r="T405">
            <v>0</v>
          </cell>
          <cell r="U405">
            <v>0</v>
          </cell>
          <cell r="V405">
            <v>5.0507999999999994E-3</v>
          </cell>
          <cell r="W405">
            <v>0</v>
          </cell>
          <cell r="X405">
            <v>0</v>
          </cell>
          <cell r="Y405">
            <v>5.5476000000000015E-3</v>
          </cell>
          <cell r="Z405">
            <v>0</v>
          </cell>
          <cell r="AA405">
            <v>2.0383800000000001E-2</v>
          </cell>
          <cell r="AB405">
            <v>0</v>
          </cell>
          <cell r="AC405">
            <v>6.5464E-3</v>
          </cell>
          <cell r="AD405">
            <v>0</v>
          </cell>
          <cell r="AE405">
            <v>0</v>
          </cell>
          <cell r="AF405">
            <v>6.9190000000000007E-3</v>
          </cell>
          <cell r="AG405">
            <v>0</v>
          </cell>
          <cell r="AH405">
            <v>0</v>
          </cell>
          <cell r="AI405">
            <v>6.7688999999999996E-3</v>
          </cell>
          <cell r="AJ405">
            <v>0</v>
          </cell>
          <cell r="AK405">
            <v>0</v>
          </cell>
          <cell r="AL405">
            <v>8.0418999999999977E-3</v>
          </cell>
          <cell r="AM405">
            <v>0</v>
          </cell>
          <cell r="AN405">
            <v>2.8276199999999998E-2</v>
          </cell>
          <cell r="AO405">
            <v>0</v>
          </cell>
          <cell r="AP405">
            <v>0</v>
          </cell>
          <cell r="AQ405">
            <v>7.9305E-3</v>
          </cell>
          <cell r="AR405">
            <v>0</v>
          </cell>
          <cell r="AS405">
            <v>0</v>
          </cell>
          <cell r="AT405">
            <v>7.4396000000000011E-3</v>
          </cell>
          <cell r="AU405">
            <v>0</v>
          </cell>
          <cell r="AV405">
            <v>0</v>
          </cell>
          <cell r="AW405">
            <v>7.8183999999999997E-3</v>
          </cell>
          <cell r="AX405">
            <v>0</v>
          </cell>
          <cell r="AY405">
            <v>0</v>
          </cell>
          <cell r="BB405">
            <v>2.3188500000000001E-2</v>
          </cell>
          <cell r="BG405">
            <v>0</v>
          </cell>
          <cell r="BH405">
            <v>0</v>
          </cell>
          <cell r="BI405">
            <v>0</v>
          </cell>
          <cell r="BJ405">
            <v>0</v>
          </cell>
          <cell r="BK405">
            <v>0</v>
          </cell>
          <cell r="BL405">
            <v>0</v>
          </cell>
          <cell r="BM405">
            <v>0</v>
          </cell>
          <cell r="BN405">
            <v>0</v>
          </cell>
          <cell r="BP405">
            <v>0</v>
          </cell>
          <cell r="BQ405">
            <v>0</v>
          </cell>
          <cell r="BR405">
            <v>0</v>
          </cell>
          <cell r="BS405">
            <v>0</v>
          </cell>
          <cell r="BT405">
            <v>0</v>
          </cell>
          <cell r="BU405">
            <v>0</v>
          </cell>
          <cell r="BV405">
            <v>0</v>
          </cell>
          <cell r="BW405">
            <v>0</v>
          </cell>
          <cell r="BX405">
            <v>0</v>
          </cell>
          <cell r="BY405">
            <v>0</v>
          </cell>
          <cell r="BZ405">
            <v>0</v>
          </cell>
          <cell r="CA405">
            <v>0</v>
          </cell>
          <cell r="CB405">
            <v>0</v>
          </cell>
          <cell r="CC405">
            <v>0</v>
          </cell>
          <cell r="CE405">
            <v>0</v>
          </cell>
          <cell r="CF405">
            <v>0</v>
          </cell>
          <cell r="CG405">
            <v>0</v>
          </cell>
          <cell r="CH405">
            <v>0</v>
          </cell>
          <cell r="CI405">
            <v>0</v>
          </cell>
          <cell r="CJ405">
            <v>0</v>
          </cell>
        </row>
        <row r="406">
          <cell r="A406" t="str">
            <v>ER BIN 01300</v>
          </cell>
          <cell r="C406" t="str">
            <v>Bca. De Inversión C/V Emisoras</v>
          </cell>
          <cell r="E406">
            <v>0</v>
          </cell>
          <cell r="F406">
            <v>0</v>
          </cell>
          <cell r="G406">
            <v>0</v>
          </cell>
          <cell r="H406">
            <v>0</v>
          </cell>
          <cell r="I406">
            <v>0</v>
          </cell>
          <cell r="J406">
            <v>7.7646026452000001</v>
          </cell>
          <cell r="K406">
            <v>12.093299999999999</v>
          </cell>
          <cell r="L406">
            <v>12.85015606</v>
          </cell>
          <cell r="M406">
            <v>13.6393082</v>
          </cell>
          <cell r="N406">
            <v>14.525759770000001</v>
          </cell>
          <cell r="O406">
            <v>0</v>
          </cell>
          <cell r="P406">
            <v>0</v>
          </cell>
          <cell r="Q406">
            <v>0</v>
          </cell>
          <cell r="R406">
            <v>3.5966387657999999</v>
          </cell>
          <cell r="S406">
            <v>14.525759770000001</v>
          </cell>
          <cell r="T406">
            <v>449.29332108540001</v>
          </cell>
          <cell r="U406">
            <v>0</v>
          </cell>
          <cell r="V406">
            <v>2.4615534065000002</v>
          </cell>
          <cell r="W406">
            <v>0</v>
          </cell>
          <cell r="X406">
            <v>0</v>
          </cell>
          <cell r="Y406">
            <v>0</v>
          </cell>
          <cell r="Z406">
            <v>0</v>
          </cell>
          <cell r="AA406">
            <v>469.87727302770003</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20.5</v>
          </cell>
          <cell r="AP406">
            <v>0</v>
          </cell>
          <cell r="AQ406">
            <v>0</v>
          </cell>
          <cell r="AR406">
            <v>0</v>
          </cell>
          <cell r="AS406">
            <v>0</v>
          </cell>
          <cell r="AT406">
            <v>0</v>
          </cell>
          <cell r="AU406">
            <v>0.37616246999999997</v>
          </cell>
          <cell r="AV406">
            <v>0</v>
          </cell>
          <cell r="AW406">
            <v>0</v>
          </cell>
          <cell r="AX406">
            <v>0</v>
          </cell>
          <cell r="AY406">
            <v>0</v>
          </cell>
          <cell r="BB406">
            <v>0.37616246999999997</v>
          </cell>
          <cell r="BG406">
            <v>0</v>
          </cell>
          <cell r="BH406">
            <v>0</v>
          </cell>
          <cell r="BI406">
            <v>0</v>
          </cell>
          <cell r="BJ406">
            <v>0</v>
          </cell>
          <cell r="BK406">
            <v>0</v>
          </cell>
          <cell r="BL406">
            <v>0</v>
          </cell>
          <cell r="BM406">
            <v>0</v>
          </cell>
          <cell r="BN406">
            <v>0</v>
          </cell>
          <cell r="BP406">
            <v>0</v>
          </cell>
          <cell r="BQ406">
            <v>0</v>
          </cell>
          <cell r="BR406">
            <v>0</v>
          </cell>
          <cell r="BS406">
            <v>0</v>
          </cell>
          <cell r="BT406">
            <v>0</v>
          </cell>
          <cell r="BU406">
            <v>0</v>
          </cell>
          <cell r="BV406">
            <v>0</v>
          </cell>
          <cell r="BW406">
            <v>0</v>
          </cell>
          <cell r="BX406">
            <v>0</v>
          </cell>
          <cell r="BY406">
            <v>0</v>
          </cell>
          <cell r="BZ406">
            <v>0</v>
          </cell>
          <cell r="CA406">
            <v>0</v>
          </cell>
          <cell r="CB406">
            <v>0</v>
          </cell>
          <cell r="CC406">
            <v>0</v>
          </cell>
          <cell r="CE406">
            <v>0</v>
          </cell>
          <cell r="CF406">
            <v>0</v>
          </cell>
          <cell r="CG406">
            <v>0</v>
          </cell>
          <cell r="CH406">
            <v>0</v>
          </cell>
          <cell r="CI406">
            <v>0</v>
          </cell>
          <cell r="CJ406">
            <v>0</v>
          </cell>
        </row>
        <row r="407">
          <cell r="A407" t="str">
            <v>ER BIN 01400</v>
          </cell>
          <cell r="C407" t="str">
            <v>Bca. De Inversión Val Emisoras</v>
          </cell>
          <cell r="E407">
            <v>0</v>
          </cell>
          <cell r="F407">
            <v>0</v>
          </cell>
          <cell r="G407">
            <v>0</v>
          </cell>
          <cell r="H407">
            <v>0</v>
          </cell>
          <cell r="I407">
            <v>0</v>
          </cell>
          <cell r="J407">
            <v>57.199683765700009</v>
          </cell>
          <cell r="K407">
            <v>151.00568973759997</v>
          </cell>
          <cell r="L407">
            <v>22.642806449499943</v>
          </cell>
          <cell r="M407">
            <v>15.633038411099919</v>
          </cell>
          <cell r="N407">
            <v>65.862981997099979</v>
          </cell>
          <cell r="O407">
            <v>-6.2719170000000002</v>
          </cell>
          <cell r="P407">
            <v>28.850818199999999</v>
          </cell>
          <cell r="Q407">
            <v>23.80884679410001</v>
          </cell>
          <cell r="R407">
            <v>-12.143601198399999</v>
          </cell>
          <cell r="S407">
            <v>16.379907428000003</v>
          </cell>
          <cell r="T407">
            <v>-415.95481846339993</v>
          </cell>
          <cell r="U407">
            <v>-1.1175230200000001</v>
          </cell>
          <cell r="V407">
            <v>-1.4338031200000001</v>
          </cell>
          <cell r="W407">
            <v>10.45832864</v>
          </cell>
          <cell r="X407">
            <v>-2.0031073000000004</v>
          </cell>
          <cell r="Y407">
            <v>13.413152801300001</v>
          </cell>
          <cell r="Z407">
            <v>3.1628010000000004</v>
          </cell>
          <cell r="AA407">
            <v>-342.85091523839998</v>
          </cell>
          <cell r="AB407">
            <v>-1.5311090000000001</v>
          </cell>
          <cell r="AC407">
            <v>-4.1216996000000004</v>
          </cell>
          <cell r="AD407">
            <v>3.9309628000000005</v>
          </cell>
          <cell r="AE407">
            <v>-3.98818384</v>
          </cell>
          <cell r="AF407">
            <v>-0.22888416</v>
          </cell>
          <cell r="AG407">
            <v>3.9204201300000001</v>
          </cell>
          <cell r="AH407">
            <v>-1.7615946299999998</v>
          </cell>
          <cell r="AI407">
            <v>0</v>
          </cell>
          <cell r="AJ407">
            <v>12.987600700000002</v>
          </cell>
          <cell r="AK407">
            <v>0.78924715049999972</v>
          </cell>
          <cell r="AL407">
            <v>-0.12651203999999999</v>
          </cell>
          <cell r="AM407">
            <v>5.0854419000000002</v>
          </cell>
          <cell r="AN407">
            <v>14.955689410500003</v>
          </cell>
          <cell r="AO407">
            <v>0</v>
          </cell>
          <cell r="AP407">
            <v>-9.8750912000000017</v>
          </cell>
          <cell r="AQ407">
            <v>0.10542670000000114</v>
          </cell>
          <cell r="AR407">
            <v>-0.85831560000000018</v>
          </cell>
          <cell r="AS407">
            <v>1.7922539000000004</v>
          </cell>
          <cell r="AT407">
            <v>2.1727587599999998</v>
          </cell>
          <cell r="AU407">
            <v>-4.4490067400000006</v>
          </cell>
          <cell r="AV407">
            <v>-0.70587451999999029</v>
          </cell>
          <cell r="AW407">
            <v>-5.1438542200000015</v>
          </cell>
          <cell r="AX407">
            <v>-2.0352196800000004</v>
          </cell>
          <cell r="AY407">
            <v>-7.7464405999999926</v>
          </cell>
          <cell r="BB407">
            <v>-26.743363199999987</v>
          </cell>
          <cell r="BG407">
            <v>0</v>
          </cell>
          <cell r="BH407">
            <v>0</v>
          </cell>
          <cell r="BI407">
            <v>0</v>
          </cell>
          <cell r="BJ407">
            <v>0</v>
          </cell>
          <cell r="BK407">
            <v>0</v>
          </cell>
          <cell r="BL407">
            <v>0</v>
          </cell>
          <cell r="BM407">
            <v>0</v>
          </cell>
          <cell r="BN407">
            <v>0</v>
          </cell>
          <cell r="BP407">
            <v>0</v>
          </cell>
          <cell r="BQ407">
            <v>0</v>
          </cell>
          <cell r="BR407">
            <v>0</v>
          </cell>
          <cell r="BS407">
            <v>0</v>
          </cell>
          <cell r="BT407">
            <v>0</v>
          </cell>
          <cell r="BU407">
            <v>0</v>
          </cell>
          <cell r="BV407">
            <v>0</v>
          </cell>
          <cell r="BW407">
            <v>0</v>
          </cell>
          <cell r="BX407">
            <v>0</v>
          </cell>
          <cell r="BY407">
            <v>0</v>
          </cell>
          <cell r="BZ407">
            <v>0</v>
          </cell>
          <cell r="CA407">
            <v>0</v>
          </cell>
          <cell r="CB407">
            <v>0</v>
          </cell>
          <cell r="CC407">
            <v>0</v>
          </cell>
          <cell r="CE407">
            <v>0</v>
          </cell>
          <cell r="CF407">
            <v>0</v>
          </cell>
          <cell r="CG407">
            <v>0</v>
          </cell>
          <cell r="CH407">
            <v>0</v>
          </cell>
          <cell r="CI407">
            <v>0</v>
          </cell>
          <cell r="CJ407">
            <v>0</v>
          </cell>
        </row>
        <row r="408">
          <cell r="A408" t="str">
            <v>ER BIN 01000</v>
          </cell>
          <cell r="C408" t="str">
            <v>Banca de Inversión</v>
          </cell>
          <cell r="D408">
            <v>0</v>
          </cell>
          <cell r="E408">
            <v>153.08362599999998</v>
          </cell>
          <cell r="F408">
            <v>24.506477890000021</v>
          </cell>
          <cell r="G408">
            <v>34.700000000000003</v>
          </cell>
          <cell r="H408">
            <v>-47.900000000000006</v>
          </cell>
          <cell r="I408">
            <v>275.48710995999994</v>
          </cell>
          <cell r="J408">
            <v>102.25551412090005</v>
          </cell>
          <cell r="K408">
            <v>204.05028270759996</v>
          </cell>
          <cell r="L408">
            <v>156.37579542949987</v>
          </cell>
          <cell r="M408">
            <v>99.82330496109995</v>
          </cell>
          <cell r="N408">
            <v>250.10615860710013</v>
          </cell>
          <cell r="O408">
            <v>-14.553086990000001</v>
          </cell>
          <cell r="P408">
            <v>22.678785950000005</v>
          </cell>
          <cell r="Q408">
            <v>16.822146794100025</v>
          </cell>
          <cell r="R408">
            <v>-20.288103572600054</v>
          </cell>
          <cell r="S408">
            <v>29.836179437999959</v>
          </cell>
          <cell r="T408">
            <v>31.011346342000202</v>
          </cell>
          <cell r="U408">
            <v>-1.207679640000048</v>
          </cell>
          <cell r="V408">
            <v>-8.1809970635000138</v>
          </cell>
          <cell r="W408">
            <v>0.66093114999985758</v>
          </cell>
          <cell r="X408">
            <v>-45.211221199999891</v>
          </cell>
          <cell r="Y408">
            <v>7.0523434612998601</v>
          </cell>
          <cell r="Z408">
            <v>-17.486749250000166</v>
          </cell>
          <cell r="AA408">
            <v>1.1338954192996908</v>
          </cell>
          <cell r="AB408">
            <v>3.7107410100000049</v>
          </cell>
          <cell r="AC408">
            <v>8.8593144300000297</v>
          </cell>
          <cell r="AD408">
            <v>-11.834422870000108</v>
          </cell>
          <cell r="AE408">
            <v>-5.2635265299999592</v>
          </cell>
          <cell r="AF408">
            <v>-9.4379140899997278</v>
          </cell>
          <cell r="AG408">
            <v>-7.4765428900003812</v>
          </cell>
          <cell r="AH408">
            <v>-14.264974939999737</v>
          </cell>
          <cell r="AI408">
            <v>-6.4751891200002145</v>
          </cell>
          <cell r="AJ408">
            <v>29.014632379999881</v>
          </cell>
          <cell r="AK408">
            <v>-23.953241079499673</v>
          </cell>
          <cell r="AL408">
            <v>-15.222094740000362</v>
          </cell>
          <cell r="AM408">
            <v>50.174162910000405</v>
          </cell>
          <cell r="AN408">
            <v>-2.169055529499829</v>
          </cell>
          <cell r="AO408">
            <v>104.48187027609201</v>
          </cell>
          <cell r="AP408">
            <v>-17.985646749999987</v>
          </cell>
          <cell r="AQ408">
            <v>-1.1794890099999915</v>
          </cell>
          <cell r="AR408">
            <v>-19.772867480000009</v>
          </cell>
          <cell r="AS408">
            <v>-9.2190260699999467</v>
          </cell>
          <cell r="AT408">
            <v>-10.484002749999926</v>
          </cell>
          <cell r="AU408">
            <v>2.5285165600000559</v>
          </cell>
          <cell r="AV408">
            <v>3.2705359599998345</v>
          </cell>
          <cell r="AW408">
            <v>-12.020733990000238</v>
          </cell>
          <cell r="AX408">
            <v>17.677754640000622</v>
          </cell>
          <cell r="AY408">
            <v>-21.736721970000318</v>
          </cell>
          <cell r="AZ408">
            <v>0</v>
          </cell>
          <cell r="BA408">
            <v>0</v>
          </cell>
          <cell r="BB408">
            <v>-68.921680859999896</v>
          </cell>
          <cell r="BC408">
            <v>0</v>
          </cell>
          <cell r="BD408">
            <v>0</v>
          </cell>
          <cell r="BE408">
            <v>0</v>
          </cell>
          <cell r="BF408">
            <v>0</v>
          </cell>
          <cell r="BG408">
            <v>6.7211666666666661</v>
          </cell>
          <cell r="BH408">
            <v>6.7211666666666661</v>
          </cell>
          <cell r="BI408">
            <v>6.7211666666666661</v>
          </cell>
          <cell r="BJ408">
            <v>6.7211666666666661</v>
          </cell>
          <cell r="BK408">
            <v>6.7211666666666661</v>
          </cell>
          <cell r="BL408">
            <v>6.7211666666666661</v>
          </cell>
          <cell r="BM408">
            <v>6.7211666666666661</v>
          </cell>
          <cell r="BN408">
            <v>6.7211666666666661</v>
          </cell>
          <cell r="BO408">
            <v>-13</v>
          </cell>
          <cell r="BP408">
            <v>40.769333333333336</v>
          </cell>
          <cell r="BQ408">
            <v>6.7211666666666661</v>
          </cell>
          <cell r="BR408">
            <v>6.7211666666666661</v>
          </cell>
          <cell r="BS408">
            <v>6.7211666666666661</v>
          </cell>
          <cell r="BT408">
            <v>6.7211666666666661</v>
          </cell>
          <cell r="BU408">
            <v>6.7211666666666661</v>
          </cell>
          <cell r="BV408">
            <v>6.7211666666666661</v>
          </cell>
          <cell r="BW408">
            <v>6.7211666666666661</v>
          </cell>
          <cell r="BX408">
            <v>6.7211666666666661</v>
          </cell>
          <cell r="BY408">
            <v>6.7211666666666661</v>
          </cell>
          <cell r="BZ408">
            <v>6.7211666666666661</v>
          </cell>
          <cell r="CA408">
            <v>6.7211666666666661</v>
          </cell>
          <cell r="CB408">
            <v>6.7211666666666661</v>
          </cell>
          <cell r="CC408">
            <v>80.653999999999996</v>
          </cell>
          <cell r="CD408">
            <v>125</v>
          </cell>
          <cell r="CE408">
            <v>80.653999999999996</v>
          </cell>
          <cell r="CF408">
            <v>84.686700000000002</v>
          </cell>
          <cell r="CG408">
            <v>88.921035000000003</v>
          </cell>
          <cell r="CH408">
            <v>93.367086750000013</v>
          </cell>
          <cell r="CI408">
            <v>98.035441087500018</v>
          </cell>
          <cell r="CJ408">
            <v>102.93721314187502</v>
          </cell>
        </row>
        <row r="409">
          <cell r="A409" t="str">
            <v>ER GIN 01100</v>
          </cell>
          <cell r="C409" t="str">
            <v>PISSA Servicios Corporativos</v>
          </cell>
          <cell r="D409">
            <v>-125</v>
          </cell>
          <cell r="E409">
            <v>-0.54</v>
          </cell>
          <cell r="F409">
            <v>-1.3079999999999998</v>
          </cell>
          <cell r="G409">
            <v>-1.79</v>
          </cell>
          <cell r="H409">
            <v>-1.5</v>
          </cell>
          <cell r="I409">
            <v>3.6116783199999998</v>
          </cell>
          <cell r="J409">
            <v>4.8440000000000052E-2</v>
          </cell>
          <cell r="K409">
            <v>-0.50695000000000001</v>
          </cell>
          <cell r="L409">
            <v>7.7160000000000006E-2</v>
          </cell>
          <cell r="M409">
            <v>-0.11788</v>
          </cell>
          <cell r="N409">
            <v>0.43885000000000007</v>
          </cell>
          <cell r="O409">
            <v>0</v>
          </cell>
          <cell r="P409">
            <v>3.3400000000000001E-3</v>
          </cell>
          <cell r="Q409">
            <v>1.7400000000000002E-3</v>
          </cell>
          <cell r="R409">
            <v>-2.1680000000000001E-2</v>
          </cell>
          <cell r="S409">
            <v>-0.10453</v>
          </cell>
          <cell r="T409">
            <v>7.9999999999999516E-4</v>
          </cell>
          <cell r="U409">
            <v>8.5000000000000353E-4</v>
          </cell>
          <cell r="V409">
            <v>0</v>
          </cell>
          <cell r="W409">
            <v>1.8400000000000083E-3</v>
          </cell>
          <cell r="X409">
            <v>4.699999999999982E-4</v>
          </cell>
          <cell r="Y409">
            <v>9.0999999999999415E-4</v>
          </cell>
          <cell r="Z409">
            <v>-1.4309999999999989E-2</v>
          </cell>
          <cell r="AA409">
            <v>-0.13056999999999999</v>
          </cell>
          <cell r="AB409">
            <v>8.1999999999999998E-4</v>
          </cell>
          <cell r="AC409">
            <v>7.7000000000000007E-4</v>
          </cell>
          <cell r="AD409">
            <v>0</v>
          </cell>
          <cell r="AE409">
            <v>-1.086E-2</v>
          </cell>
          <cell r="AF409">
            <v>-1.66E-3</v>
          </cell>
          <cell r="AG409">
            <v>-1.7199999999999993E-3</v>
          </cell>
          <cell r="AH409">
            <v>7.6000000000000026E-4</v>
          </cell>
          <cell r="AI409">
            <v>-4.239999999999999E-3</v>
          </cell>
          <cell r="AJ409">
            <v>7.4999999999999893E-4</v>
          </cell>
          <cell r="AK409">
            <v>7.6999999999999985E-4</v>
          </cell>
          <cell r="AL409">
            <v>-4.2499999999999986E-3</v>
          </cell>
          <cell r="AM409">
            <v>-4.2300000000000011E-3</v>
          </cell>
          <cell r="AN409">
            <v>-2.3089999999999999E-2</v>
          </cell>
          <cell r="AO409">
            <v>0</v>
          </cell>
          <cell r="AP409">
            <v>7.7999999999999999E-4</v>
          </cell>
          <cell r="AQ409">
            <v>6.5000000000000008E-4</v>
          </cell>
          <cell r="AR409">
            <v>6.4999999999999975E-4</v>
          </cell>
          <cell r="AS409">
            <v>6.100000000000003E-4</v>
          </cell>
          <cell r="AT409">
            <v>6.2999999999999992E-4</v>
          </cell>
          <cell r="AU409">
            <v>6.100000000000003E-4</v>
          </cell>
          <cell r="AV409">
            <v>6.3999999999999994E-4</v>
          </cell>
          <cell r="AW409">
            <v>6.3999999999999994E-4</v>
          </cell>
          <cell r="AX409">
            <v>5.7000000000000019E-4</v>
          </cell>
          <cell r="AY409">
            <v>0</v>
          </cell>
          <cell r="BB409">
            <v>5.7800000000000004E-3</v>
          </cell>
          <cell r="BG409">
            <v>0</v>
          </cell>
          <cell r="BH409">
            <v>0</v>
          </cell>
          <cell r="BI409">
            <v>0</v>
          </cell>
          <cell r="BJ409">
            <v>0</v>
          </cell>
          <cell r="BK409">
            <v>0</v>
          </cell>
          <cell r="BL409">
            <v>0</v>
          </cell>
          <cell r="BM409">
            <v>0</v>
          </cell>
          <cell r="BN409">
            <v>0</v>
          </cell>
          <cell r="BP409">
            <v>0</v>
          </cell>
          <cell r="BQ409">
            <v>0</v>
          </cell>
          <cell r="BR409">
            <v>0</v>
          </cell>
          <cell r="BS409">
            <v>0</v>
          </cell>
          <cell r="BT409">
            <v>0</v>
          </cell>
          <cell r="BU409">
            <v>0</v>
          </cell>
          <cell r="BV409">
            <v>0</v>
          </cell>
          <cell r="BW409">
            <v>0</v>
          </cell>
          <cell r="BX409">
            <v>0</v>
          </cell>
          <cell r="BY409">
            <v>0</v>
          </cell>
          <cell r="BZ409">
            <v>0</v>
          </cell>
          <cell r="CA409">
            <v>0</v>
          </cell>
          <cell r="CB409">
            <v>0</v>
          </cell>
          <cell r="CC409">
            <v>0</v>
          </cell>
        </row>
        <row r="410">
          <cell r="A410" t="str">
            <v>ER GIN 01200</v>
          </cell>
          <cell r="C410" t="str">
            <v>Plaza Insurgentes Sur</v>
          </cell>
          <cell r="E410">
            <v>-0.24</v>
          </cell>
          <cell r="F410">
            <v>24.984000000000002</v>
          </cell>
          <cell r="G410">
            <v>-8.2899999999999991</v>
          </cell>
          <cell r="H410">
            <v>-19.5</v>
          </cell>
          <cell r="I410">
            <v>-219.44897526</v>
          </cell>
          <cell r="J410">
            <v>69.633349999999993</v>
          </cell>
          <cell r="K410">
            <v>-23.08352</v>
          </cell>
          <cell r="L410">
            <v>23.63486</v>
          </cell>
          <cell r="M410">
            <v>6.5123499999999996</v>
          </cell>
          <cell r="N410">
            <v>20.42079</v>
          </cell>
          <cell r="O410">
            <v>1.5335700000000001</v>
          </cell>
          <cell r="P410">
            <v>1.61565</v>
          </cell>
          <cell r="Q410">
            <v>1.8984999999999999</v>
          </cell>
          <cell r="R410">
            <v>3.5719200000000004</v>
          </cell>
          <cell r="S410">
            <v>4.32958</v>
          </cell>
          <cell r="T410">
            <v>1.089459999999999</v>
          </cell>
          <cell r="U410">
            <v>4.1005500000000019</v>
          </cell>
          <cell r="V410">
            <v>2.4407499999999978</v>
          </cell>
          <cell r="W410">
            <v>3.8000700000000016</v>
          </cell>
          <cell r="X410">
            <v>6.3700499999999991</v>
          </cell>
          <cell r="Y410">
            <v>3.6823599999999992</v>
          </cell>
          <cell r="Z410">
            <v>9.0872299999999981</v>
          </cell>
          <cell r="AA410">
            <v>43.519689999999997</v>
          </cell>
          <cell r="AB410">
            <v>6.4456699999999998</v>
          </cell>
          <cell r="AC410">
            <v>2.3398699999999995</v>
          </cell>
          <cell r="AD410">
            <v>4.42441</v>
          </cell>
          <cell r="AE410">
            <v>4.649280000000001</v>
          </cell>
          <cell r="AF410">
            <v>2.2260799999999996</v>
          </cell>
          <cell r="AG410">
            <v>5.9757800000000003</v>
          </cell>
          <cell r="AH410">
            <v>3.2072099999999999</v>
          </cell>
          <cell r="AI410">
            <v>2.7850399999999986</v>
          </cell>
          <cell r="AJ410">
            <v>2.4572100000000034</v>
          </cell>
          <cell r="AK410">
            <v>4.272909999999996</v>
          </cell>
          <cell r="AL410">
            <v>4.6843300000000028</v>
          </cell>
          <cell r="AM410">
            <v>8.1940000000000026</v>
          </cell>
          <cell r="AN410">
            <v>51.661790000000003</v>
          </cell>
          <cell r="AO410">
            <v>10.5</v>
          </cell>
          <cell r="AP410">
            <v>1.2842800000000001</v>
          </cell>
          <cell r="AQ410">
            <v>2.6212400000000002</v>
          </cell>
          <cell r="AR410">
            <v>3.0940300000000001</v>
          </cell>
          <cell r="AS410">
            <v>3.1487100000000003</v>
          </cell>
          <cell r="AT410">
            <v>4.76694</v>
          </cell>
          <cell r="AU410">
            <v>6.2087899999999987</v>
          </cell>
          <cell r="AV410">
            <v>3.5790000000000006</v>
          </cell>
          <cell r="AW410">
            <v>3.9881099999999989</v>
          </cell>
          <cell r="AX410">
            <v>6.7590300000000028</v>
          </cell>
          <cell r="AY410">
            <v>3.9829099999999968</v>
          </cell>
          <cell r="BB410">
            <v>39.433039999999998</v>
          </cell>
          <cell r="BG410">
            <v>2.4679825206599997</v>
          </cell>
          <cell r="BH410">
            <v>2.4679825206599997</v>
          </cell>
          <cell r="BI410">
            <v>2.4679825206599997</v>
          </cell>
          <cell r="BJ410">
            <v>2.4679825206599997</v>
          </cell>
          <cell r="BK410">
            <v>2.4679825206599997</v>
          </cell>
          <cell r="BL410">
            <v>2.4679825206599997</v>
          </cell>
          <cell r="BM410">
            <v>2.4679825206599997</v>
          </cell>
          <cell r="BN410">
            <v>2.4679825206599997</v>
          </cell>
          <cell r="BO410">
            <v>5.8</v>
          </cell>
          <cell r="BP410">
            <v>25.543860165279998</v>
          </cell>
          <cell r="BQ410">
            <v>3.8079999999999998</v>
          </cell>
          <cell r="BR410">
            <v>2.4679825206599997</v>
          </cell>
          <cell r="BS410">
            <v>2.4679825206599997</v>
          </cell>
          <cell r="BT410">
            <v>2.4679825206599997</v>
          </cell>
          <cell r="BU410">
            <v>2.4679825206599997</v>
          </cell>
          <cell r="BV410">
            <v>2.4679825206599997</v>
          </cell>
          <cell r="BW410">
            <v>2.4679825206599997</v>
          </cell>
          <cell r="BX410">
            <v>2.4679825206599997</v>
          </cell>
          <cell r="BY410">
            <v>2.4679825206599997</v>
          </cell>
          <cell r="BZ410">
            <v>2.4679825206599997</v>
          </cell>
          <cell r="CA410">
            <v>2.4679825206599997</v>
          </cell>
          <cell r="CB410">
            <v>2.4679825206599997</v>
          </cell>
          <cell r="CC410">
            <v>30.955807727260009</v>
          </cell>
          <cell r="CD410">
            <v>11.7</v>
          </cell>
          <cell r="CE410">
            <v>30.955807727259998</v>
          </cell>
          <cell r="CF410">
            <v>32.503598113622999</v>
          </cell>
          <cell r="CG410">
            <v>34.12877801930415</v>
          </cell>
          <cell r="CH410">
            <v>35.83521692026936</v>
          </cell>
          <cell r="CI410">
            <v>37.626977766282828</v>
          </cell>
          <cell r="CJ410">
            <v>39.508326654596971</v>
          </cell>
        </row>
        <row r="411">
          <cell r="A411" t="str">
            <v>ER GIN 01300</v>
          </cell>
          <cell r="C411" t="str">
            <v>Soc. Imobiliaria y Fraccionadora</v>
          </cell>
          <cell r="E411">
            <v>-5.9</v>
          </cell>
          <cell r="F411">
            <v>43.046000000000006</v>
          </cell>
          <cell r="G411">
            <v>7.81</v>
          </cell>
          <cell r="H411">
            <v>-11.3</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cell r="AS411">
            <v>0</v>
          </cell>
          <cell r="AT411">
            <v>0</v>
          </cell>
          <cell r="AU411">
            <v>0</v>
          </cell>
          <cell r="AV411">
            <v>0</v>
          </cell>
          <cell r="AW411">
            <v>0</v>
          </cell>
          <cell r="AX411">
            <v>0</v>
          </cell>
          <cell r="AY411">
            <v>0</v>
          </cell>
          <cell r="BB411">
            <v>0</v>
          </cell>
          <cell r="BG411">
            <v>0</v>
          </cell>
          <cell r="BH411">
            <v>0</v>
          </cell>
          <cell r="BI411">
            <v>0</v>
          </cell>
          <cell r="BJ411">
            <v>0</v>
          </cell>
          <cell r="BK411">
            <v>0</v>
          </cell>
          <cell r="BL411">
            <v>0</v>
          </cell>
          <cell r="BM411">
            <v>0</v>
          </cell>
          <cell r="BN411">
            <v>0</v>
          </cell>
          <cell r="BP411">
            <v>0</v>
          </cell>
          <cell r="BQ411">
            <v>0</v>
          </cell>
          <cell r="BR411">
            <v>0</v>
          </cell>
          <cell r="BS411">
            <v>0</v>
          </cell>
          <cell r="BT411">
            <v>0</v>
          </cell>
          <cell r="BU411">
            <v>0</v>
          </cell>
          <cell r="BV411">
            <v>0</v>
          </cell>
          <cell r="BW411">
            <v>0</v>
          </cell>
          <cell r="BX411">
            <v>0</v>
          </cell>
          <cell r="BY411">
            <v>0</v>
          </cell>
          <cell r="BZ411">
            <v>0</v>
          </cell>
          <cell r="CA411">
            <v>0</v>
          </cell>
          <cell r="CB411">
            <v>0</v>
          </cell>
          <cell r="CC411">
            <v>0</v>
          </cell>
        </row>
        <row r="412">
          <cell r="A412" t="str">
            <v>ER GIN 01400</v>
          </cell>
          <cell r="C412" t="str">
            <v>Soc. Mexicana de Bienes Raíces</v>
          </cell>
          <cell r="E412">
            <v>5</v>
          </cell>
          <cell r="F412">
            <v>-68.19</v>
          </cell>
          <cell r="G412">
            <v>-54.5</v>
          </cell>
          <cell r="H412">
            <v>-12</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v>0</v>
          </cell>
          <cell r="AT412">
            <v>0</v>
          </cell>
          <cell r="AU412">
            <v>0</v>
          </cell>
          <cell r="AV412">
            <v>0</v>
          </cell>
          <cell r="AW412">
            <v>0</v>
          </cell>
          <cell r="AX412">
            <v>0</v>
          </cell>
          <cell r="AY412">
            <v>0</v>
          </cell>
          <cell r="BB412">
            <v>0</v>
          </cell>
          <cell r="BG412">
            <v>0</v>
          </cell>
          <cell r="BH412">
            <v>0</v>
          </cell>
          <cell r="BI412">
            <v>0</v>
          </cell>
          <cell r="BJ412">
            <v>0</v>
          </cell>
          <cell r="BK412">
            <v>0</v>
          </cell>
          <cell r="BL412">
            <v>0</v>
          </cell>
          <cell r="BM412">
            <v>0</v>
          </cell>
          <cell r="BN412">
            <v>0</v>
          </cell>
          <cell r="BP412">
            <v>0</v>
          </cell>
          <cell r="BQ412">
            <v>0</v>
          </cell>
          <cell r="BR412">
            <v>0</v>
          </cell>
          <cell r="BS412">
            <v>0</v>
          </cell>
          <cell r="BT412">
            <v>0</v>
          </cell>
          <cell r="BU412">
            <v>0</v>
          </cell>
          <cell r="BV412">
            <v>0</v>
          </cell>
          <cell r="BW412">
            <v>0</v>
          </cell>
          <cell r="BX412">
            <v>0</v>
          </cell>
          <cell r="BY412">
            <v>0</v>
          </cell>
          <cell r="BZ412">
            <v>0</v>
          </cell>
          <cell r="CA412">
            <v>0</v>
          </cell>
          <cell r="CB412">
            <v>0</v>
          </cell>
          <cell r="CC412">
            <v>0</v>
          </cell>
        </row>
        <row r="413">
          <cell r="A413" t="str">
            <v>ER GIN 01000</v>
          </cell>
          <cell r="C413" t="str">
            <v>Grupo inmobiliario</v>
          </cell>
          <cell r="D413">
            <v>-125</v>
          </cell>
          <cell r="E413">
            <v>-1.6800000000000006</v>
          </cell>
          <cell r="F413">
            <v>-1.4679999999999893</v>
          </cell>
          <cell r="G413">
            <v>-56.769999999999996</v>
          </cell>
          <cell r="H413">
            <v>-44.3</v>
          </cell>
          <cell r="I413">
            <v>-215.83729693999999</v>
          </cell>
          <cell r="J413">
            <v>69.681789999999992</v>
          </cell>
          <cell r="K413">
            <v>-23.59047</v>
          </cell>
          <cell r="L413">
            <v>23.712019999999999</v>
          </cell>
          <cell r="M413">
            <v>6.3944699999999992</v>
          </cell>
          <cell r="N413">
            <v>20.859639999999999</v>
          </cell>
          <cell r="O413">
            <v>1.5335700000000001</v>
          </cell>
          <cell r="P413">
            <v>1.6189899999999999</v>
          </cell>
          <cell r="Q413">
            <v>1.9002399999999999</v>
          </cell>
          <cell r="R413">
            <v>3.5502400000000005</v>
          </cell>
          <cell r="S413">
            <v>4.2250500000000004</v>
          </cell>
          <cell r="T413">
            <v>1.0902599999999989</v>
          </cell>
          <cell r="U413">
            <v>4.1014000000000017</v>
          </cell>
          <cell r="V413">
            <v>2.4407499999999978</v>
          </cell>
          <cell r="W413">
            <v>3.8019100000000017</v>
          </cell>
          <cell r="X413">
            <v>6.3705199999999991</v>
          </cell>
          <cell r="Y413">
            <v>3.6832699999999994</v>
          </cell>
          <cell r="Z413">
            <v>9.0729199999999981</v>
          </cell>
          <cell r="AA413">
            <v>43.389119999999998</v>
          </cell>
          <cell r="AB413">
            <v>6.4464899999999998</v>
          </cell>
          <cell r="AC413">
            <v>2.3406399999999996</v>
          </cell>
          <cell r="AD413">
            <v>4.42441</v>
          </cell>
          <cell r="AE413">
            <v>4.6384200000000009</v>
          </cell>
          <cell r="AF413">
            <v>2.2244199999999994</v>
          </cell>
          <cell r="AG413">
            <v>5.9740600000000006</v>
          </cell>
          <cell r="AH413">
            <v>3.20797</v>
          </cell>
          <cell r="AI413">
            <v>2.7807999999999988</v>
          </cell>
          <cell r="AJ413">
            <v>2.4579600000000035</v>
          </cell>
          <cell r="AK413">
            <v>4.2736799999999961</v>
          </cell>
          <cell r="AL413">
            <v>4.6800800000000029</v>
          </cell>
          <cell r="AM413">
            <v>8.1897700000000029</v>
          </cell>
          <cell r="AN413">
            <v>51.6387</v>
          </cell>
          <cell r="AO413">
            <v>10.5</v>
          </cell>
          <cell r="AP413">
            <v>1.2850600000000001</v>
          </cell>
          <cell r="AQ413">
            <v>2.6218900000000001</v>
          </cell>
          <cell r="AR413">
            <v>3.0946799999999999</v>
          </cell>
          <cell r="AS413">
            <v>3.1493200000000003</v>
          </cell>
          <cell r="AT413">
            <v>4.7675700000000001</v>
          </cell>
          <cell r="AU413">
            <v>6.2093999999999987</v>
          </cell>
          <cell r="AV413">
            <v>3.5796400000000008</v>
          </cell>
          <cell r="AW413">
            <v>3.9887499999999991</v>
          </cell>
          <cell r="AX413">
            <v>6.7596000000000025</v>
          </cell>
          <cell r="AY413">
            <v>3.9829099999999968</v>
          </cell>
          <cell r="AZ413">
            <v>0</v>
          </cell>
          <cell r="BA413">
            <v>0</v>
          </cell>
          <cell r="BB413">
            <v>39.43882</v>
          </cell>
          <cell r="BC413">
            <v>0</v>
          </cell>
          <cell r="BD413">
            <v>0</v>
          </cell>
          <cell r="BE413">
            <v>0</v>
          </cell>
          <cell r="BF413">
            <v>0</v>
          </cell>
          <cell r="BG413">
            <v>2.4679825206599997</v>
          </cell>
          <cell r="BH413">
            <v>2.4679825206599997</v>
          </cell>
          <cell r="BI413">
            <v>2.4679825206599997</v>
          </cell>
          <cell r="BJ413">
            <v>2.4679825206599997</v>
          </cell>
          <cell r="BK413">
            <v>2.4679825206599997</v>
          </cell>
          <cell r="BL413">
            <v>2.4679825206599997</v>
          </cell>
          <cell r="BM413">
            <v>2.4679825206599997</v>
          </cell>
          <cell r="BN413">
            <v>2.4679825206599997</v>
          </cell>
          <cell r="BO413">
            <v>5.8</v>
          </cell>
          <cell r="BP413">
            <v>25.543860165279998</v>
          </cell>
          <cell r="BQ413">
            <v>3.8079999999999998</v>
          </cell>
          <cell r="BR413">
            <v>2.4679825206599997</v>
          </cell>
          <cell r="BS413">
            <v>2.4679825206599997</v>
          </cell>
          <cell r="BT413">
            <v>2.4679825206599997</v>
          </cell>
          <cell r="BU413">
            <v>2.4679825206599997</v>
          </cell>
          <cell r="BV413">
            <v>2.4679825206599997</v>
          </cell>
          <cell r="BW413">
            <v>2.4679825206599997</v>
          </cell>
          <cell r="BX413">
            <v>2.4679825206599997</v>
          </cell>
          <cell r="BY413">
            <v>2.4679825206599997</v>
          </cell>
          <cell r="BZ413">
            <v>2.4679825206599997</v>
          </cell>
          <cell r="CA413">
            <v>2.4679825206599997</v>
          </cell>
          <cell r="CB413">
            <v>2.4679825206599997</v>
          </cell>
          <cell r="CC413">
            <v>30.955807727260009</v>
          </cell>
          <cell r="CD413">
            <v>11.7</v>
          </cell>
          <cell r="CE413">
            <v>30.955807727259998</v>
          </cell>
          <cell r="CF413">
            <v>32.503598113622999</v>
          </cell>
          <cell r="CG413">
            <v>34.12877801930415</v>
          </cell>
          <cell r="CH413">
            <v>35.83521692026936</v>
          </cell>
          <cell r="CI413">
            <v>37.626977766282828</v>
          </cell>
          <cell r="CJ413">
            <v>39.508326654596971</v>
          </cell>
        </row>
        <row r="414">
          <cell r="A414" t="str">
            <v>ER SUB 01100</v>
          </cell>
          <cell r="C414" t="str">
            <v>Nafin Securities</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BB414">
            <v>0</v>
          </cell>
          <cell r="BG414">
            <v>0</v>
          </cell>
          <cell r="BH414">
            <v>0</v>
          </cell>
          <cell r="BI414">
            <v>0</v>
          </cell>
          <cell r="BJ414">
            <v>0</v>
          </cell>
          <cell r="BK414">
            <v>0</v>
          </cell>
          <cell r="BL414">
            <v>0</v>
          </cell>
          <cell r="BM414">
            <v>0</v>
          </cell>
          <cell r="BN414">
            <v>0</v>
          </cell>
          <cell r="BP414">
            <v>0</v>
          </cell>
          <cell r="BQ414">
            <v>0</v>
          </cell>
          <cell r="BR414">
            <v>0</v>
          </cell>
          <cell r="BS414">
            <v>0</v>
          </cell>
          <cell r="BT414">
            <v>0</v>
          </cell>
          <cell r="BU414">
            <v>0</v>
          </cell>
          <cell r="BV414">
            <v>0</v>
          </cell>
          <cell r="BW414">
            <v>0</v>
          </cell>
          <cell r="BX414">
            <v>0</v>
          </cell>
          <cell r="BY414">
            <v>0</v>
          </cell>
          <cell r="BZ414">
            <v>0</v>
          </cell>
          <cell r="CA414">
            <v>0</v>
          </cell>
          <cell r="CB414">
            <v>0</v>
          </cell>
          <cell r="CC414">
            <v>0</v>
          </cell>
        </row>
        <row r="415">
          <cell r="A415" t="str">
            <v>ER SUB 01200</v>
          </cell>
          <cell r="C415" t="str">
            <v>Nafinsa Holdings</v>
          </cell>
          <cell r="E415">
            <v>-18.7</v>
          </cell>
          <cell r="F415">
            <v>-15.227999999999998</v>
          </cell>
          <cell r="G415">
            <v>-0.3</v>
          </cell>
          <cell r="H415">
            <v>-1.9</v>
          </cell>
          <cell r="I415">
            <v>-0.98441162999999987</v>
          </cell>
          <cell r="J415">
            <v>0.95164698999999997</v>
          </cell>
          <cell r="K415">
            <v>3.7828948900000001</v>
          </cell>
          <cell r="L415">
            <v>1.2446949700000001</v>
          </cell>
          <cell r="M415">
            <v>-2.8828140499999999</v>
          </cell>
          <cell r="N415">
            <v>-9.41997806</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BB415">
            <v>0</v>
          </cell>
          <cell r="BG415">
            <v>0</v>
          </cell>
          <cell r="BH415">
            <v>0</v>
          </cell>
          <cell r="BI415">
            <v>0</v>
          </cell>
          <cell r="BJ415">
            <v>0</v>
          </cell>
          <cell r="BK415">
            <v>0</v>
          </cell>
          <cell r="BL415">
            <v>0</v>
          </cell>
          <cell r="BM415">
            <v>0</v>
          </cell>
          <cell r="BN415">
            <v>0</v>
          </cell>
          <cell r="BP415">
            <v>0</v>
          </cell>
          <cell r="BQ415">
            <v>0</v>
          </cell>
          <cell r="BR415">
            <v>0</v>
          </cell>
          <cell r="BS415">
            <v>0</v>
          </cell>
          <cell r="BT415">
            <v>0</v>
          </cell>
          <cell r="BU415">
            <v>0</v>
          </cell>
          <cell r="BV415">
            <v>0</v>
          </cell>
          <cell r="BW415">
            <v>0</v>
          </cell>
          <cell r="BX415">
            <v>0</v>
          </cell>
          <cell r="BY415">
            <v>0</v>
          </cell>
          <cell r="BZ415">
            <v>0</v>
          </cell>
          <cell r="CA415">
            <v>0</v>
          </cell>
          <cell r="CB415">
            <v>0</v>
          </cell>
          <cell r="CC415">
            <v>0</v>
          </cell>
          <cell r="CD415">
            <v>0</v>
          </cell>
        </row>
        <row r="416">
          <cell r="A416" t="str">
            <v>ER SUB 01000</v>
          </cell>
          <cell r="C416" t="str">
            <v>Subs. extranjero</v>
          </cell>
          <cell r="D416">
            <v>0</v>
          </cell>
          <cell r="E416">
            <v>-18.7</v>
          </cell>
          <cell r="F416">
            <v>-15.227999999999998</v>
          </cell>
          <cell r="G416">
            <v>-0.3</v>
          </cell>
          <cell r="H416">
            <v>-1.9</v>
          </cell>
          <cell r="I416">
            <v>-0.98441162999999987</v>
          </cell>
          <cell r="J416">
            <v>0.95164698999999997</v>
          </cell>
          <cell r="K416">
            <v>3.7828948900000001</v>
          </cell>
          <cell r="L416">
            <v>1.2446949700000001</v>
          </cell>
          <cell r="M416">
            <v>-2.8828140499999999</v>
          </cell>
          <cell r="N416">
            <v>-9.41997806</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cell r="CE416">
            <v>0</v>
          </cell>
          <cell r="CF416">
            <v>0</v>
          </cell>
          <cell r="CG416">
            <v>0</v>
          </cell>
          <cell r="CH416">
            <v>0</v>
          </cell>
          <cell r="CI416">
            <v>0</v>
          </cell>
          <cell r="CJ416">
            <v>0</v>
          </cell>
        </row>
        <row r="417">
          <cell r="A417" t="str">
            <v>ER RSU 01100</v>
          </cell>
          <cell r="C417" t="str">
            <v>OFINSA 1</v>
          </cell>
          <cell r="E417">
            <v>-0.4</v>
          </cell>
          <cell r="F417">
            <v>-1.1490000000000005</v>
          </cell>
          <cell r="G417">
            <v>5.2</v>
          </cell>
          <cell r="H417">
            <v>7.6</v>
          </cell>
          <cell r="I417">
            <v>13.590221</v>
          </cell>
          <cell r="J417">
            <v>38.057259999999999</v>
          </cell>
          <cell r="K417">
            <v>29.154841000000001</v>
          </cell>
          <cell r="L417">
            <v>12.730039</v>
          </cell>
          <cell r="M417">
            <v>16.646187999999999</v>
          </cell>
          <cell r="N417">
            <v>28.213508000000001</v>
          </cell>
          <cell r="O417">
            <v>1.3232250000000001</v>
          </cell>
          <cell r="P417">
            <v>1.346951</v>
          </cell>
          <cell r="Q417">
            <v>2.1177619999999995</v>
          </cell>
          <cell r="R417">
            <v>2.3906290000000006</v>
          </cell>
          <cell r="S417">
            <v>1.4713789999999998</v>
          </cell>
          <cell r="T417">
            <v>1.5473119999999998</v>
          </cell>
          <cell r="U417">
            <v>1.765053</v>
          </cell>
          <cell r="V417">
            <v>1.730029</v>
          </cell>
          <cell r="W417">
            <v>2.5371930000000003</v>
          </cell>
          <cell r="X417">
            <v>1.3136919999999996</v>
          </cell>
          <cell r="Y417">
            <v>1.3799440000000018</v>
          </cell>
          <cell r="Z417">
            <v>3.5888469999999999</v>
          </cell>
          <cell r="AA417">
            <v>22.512016000000003</v>
          </cell>
          <cell r="AB417">
            <v>1.706906</v>
          </cell>
          <cell r="AC417">
            <v>1.1861060000000001</v>
          </cell>
          <cell r="AD417">
            <v>2.1489679999999995</v>
          </cell>
          <cell r="AE417">
            <v>1.1230250000000002</v>
          </cell>
          <cell r="AF417">
            <v>1.1668450000000004</v>
          </cell>
          <cell r="AG417">
            <v>1.4863609999999996</v>
          </cell>
          <cell r="AH417">
            <v>2.0476869999999998</v>
          </cell>
          <cell r="AI417">
            <v>4.0757519999999996</v>
          </cell>
          <cell r="AJ417">
            <v>2.2700180000000003</v>
          </cell>
          <cell r="AK417">
            <v>3.2830289999999991</v>
          </cell>
          <cell r="AL417">
            <v>3.7069330000000029</v>
          </cell>
          <cell r="AM417">
            <v>2.4045779999999972</v>
          </cell>
          <cell r="AN417">
            <v>26.606207999999999</v>
          </cell>
          <cell r="AO417">
            <v>26</v>
          </cell>
          <cell r="AP417">
            <v>2.085836</v>
          </cell>
          <cell r="AQ417">
            <v>1.6038429999999999</v>
          </cell>
          <cell r="AR417">
            <v>3.1147210000000003</v>
          </cell>
          <cell r="AS417">
            <v>3.9267969999999996</v>
          </cell>
          <cell r="AT417">
            <v>3.5167339999999996</v>
          </cell>
          <cell r="AU417">
            <v>1.6538260000000005</v>
          </cell>
          <cell r="AV417">
            <v>3.4347260000000013</v>
          </cell>
          <cell r="AW417">
            <v>3.122128</v>
          </cell>
          <cell r="AX417">
            <v>2.5235959999999977</v>
          </cell>
          <cell r="AY417">
            <v>3.7126780000000004</v>
          </cell>
          <cell r="BB417">
            <v>28.694884999999999</v>
          </cell>
          <cell r="BG417">
            <v>2.3333333333333335</v>
          </cell>
          <cell r="BH417">
            <v>2.3333333333333335</v>
          </cell>
          <cell r="BI417">
            <v>2.3333333333333335</v>
          </cell>
          <cell r="BJ417">
            <v>2.3333333333333335</v>
          </cell>
          <cell r="BK417">
            <v>2.3333333333333335</v>
          </cell>
          <cell r="BL417">
            <v>2.3333333333333335</v>
          </cell>
          <cell r="BM417">
            <v>2.3333333333333335</v>
          </cell>
          <cell r="BN417">
            <v>2.3333333333333335</v>
          </cell>
          <cell r="BP417">
            <v>18.666666666666668</v>
          </cell>
          <cell r="BQ417">
            <v>2.3333333333333335</v>
          </cell>
          <cell r="BR417">
            <v>2.3333333333333335</v>
          </cell>
          <cell r="BS417">
            <v>2.3333333333333335</v>
          </cell>
          <cell r="BT417">
            <v>2.3333333333333335</v>
          </cell>
          <cell r="BU417">
            <v>2.3333333333333335</v>
          </cell>
          <cell r="BV417">
            <v>2.3333333333333335</v>
          </cell>
          <cell r="BW417">
            <v>2.3333333333333335</v>
          </cell>
          <cell r="BX417">
            <v>2.3333333333333335</v>
          </cell>
          <cell r="BY417">
            <v>2.3333333333333335</v>
          </cell>
          <cell r="BZ417">
            <v>2.3333333333333335</v>
          </cell>
          <cell r="CA417">
            <v>2.3333333333333335</v>
          </cell>
          <cell r="CB417">
            <v>2.3333333333333335</v>
          </cell>
          <cell r="CC417">
            <v>27.999999999999996</v>
          </cell>
          <cell r="CD417">
            <v>36</v>
          </cell>
          <cell r="CE417">
            <v>28</v>
          </cell>
          <cell r="CF417">
            <v>29.400000000000002</v>
          </cell>
          <cell r="CG417">
            <v>30.870000000000005</v>
          </cell>
          <cell r="CH417">
            <v>32.413500000000006</v>
          </cell>
          <cell r="CI417">
            <v>34.034175000000005</v>
          </cell>
          <cell r="CJ417">
            <v>35.735883750000006</v>
          </cell>
        </row>
        <row r="418">
          <cell r="A418" t="str">
            <v>ER RSU 01200</v>
          </cell>
          <cell r="C418" t="str">
            <v>Fiso de Riesgo Crediticio</v>
          </cell>
          <cell r="E418">
            <v>3.0163739999999999</v>
          </cell>
          <cell r="F418">
            <v>-21.870527609999996</v>
          </cell>
          <cell r="G418">
            <v>94.3</v>
          </cell>
          <cell r="H418">
            <v>96.822770579999997</v>
          </cell>
          <cell r="I418">
            <v>144.13936407</v>
          </cell>
          <cell r="J418">
            <v>212.57718721000001</v>
          </cell>
          <cell r="K418">
            <v>276.16019717</v>
          </cell>
          <cell r="L418">
            <v>636.95561176000001</v>
          </cell>
          <cell r="M418">
            <v>652.43333577999999</v>
          </cell>
          <cell r="N418">
            <v>888.96907642000008</v>
          </cell>
          <cell r="O418">
            <v>75.911384749999996</v>
          </cell>
          <cell r="P418">
            <v>73.020161120000012</v>
          </cell>
          <cell r="Q418">
            <v>71.118198629999995</v>
          </cell>
          <cell r="R418">
            <v>75.243918079999986</v>
          </cell>
          <cell r="S418">
            <v>107.09596394000002</v>
          </cell>
          <cell r="T418">
            <v>76.44183474999997</v>
          </cell>
          <cell r="U418">
            <v>97.390657160000075</v>
          </cell>
          <cell r="V418">
            <v>78.907076579999952</v>
          </cell>
          <cell r="W418">
            <v>84.962197899999993</v>
          </cell>
          <cell r="X418">
            <v>85.489908239999906</v>
          </cell>
          <cell r="Y418">
            <v>77.728291560000059</v>
          </cell>
          <cell r="Z418">
            <v>136.50029188999997</v>
          </cell>
          <cell r="AA418">
            <v>1039.8098845999998</v>
          </cell>
          <cell r="AB418">
            <v>102.45690064</v>
          </cell>
          <cell r="AC418">
            <v>88.909857280000011</v>
          </cell>
          <cell r="AD418">
            <v>85.371884239999943</v>
          </cell>
          <cell r="AE418">
            <v>96.55036901000004</v>
          </cell>
          <cell r="AF418">
            <v>127.60015219999995</v>
          </cell>
          <cell r="AG418">
            <v>90.707534070000037</v>
          </cell>
          <cell r="AH418">
            <v>101.13167514</v>
          </cell>
          <cell r="AI418">
            <v>105.42966472000009</v>
          </cell>
          <cell r="AJ418">
            <v>117.94861099999999</v>
          </cell>
          <cell r="AK418">
            <v>118.12583248999982</v>
          </cell>
          <cell r="AL418">
            <v>104.69493774000017</v>
          </cell>
          <cell r="AM418">
            <v>155.85407772000002</v>
          </cell>
          <cell r="AN418">
            <v>1294.7814962500001</v>
          </cell>
          <cell r="AO418">
            <v>1010.25</v>
          </cell>
          <cell r="AP418">
            <v>126.66319504000001</v>
          </cell>
          <cell r="AQ418">
            <v>139.58834668</v>
          </cell>
          <cell r="AR418">
            <v>113.59085753000001</v>
          </cell>
          <cell r="AS418">
            <v>121.61313808999998</v>
          </cell>
          <cell r="AT418">
            <v>120.52555248999991</v>
          </cell>
          <cell r="AU418">
            <v>125.96501587000003</v>
          </cell>
          <cell r="AV418">
            <v>144.7348250200001</v>
          </cell>
          <cell r="AW418">
            <v>195.46954901999993</v>
          </cell>
          <cell r="AX418">
            <v>133.37539027</v>
          </cell>
          <cell r="AY418">
            <v>126.21517446000001</v>
          </cell>
          <cell r="BB418">
            <v>1347.7410444699999</v>
          </cell>
          <cell r="BG418">
            <v>113.293425</v>
          </cell>
          <cell r="BH418">
            <v>113.293425</v>
          </cell>
          <cell r="BI418">
            <v>113.293425</v>
          </cell>
          <cell r="BJ418">
            <v>113.293425</v>
          </cell>
          <cell r="BK418">
            <v>113.293425</v>
          </cell>
          <cell r="BL418">
            <v>113.293425</v>
          </cell>
          <cell r="BM418">
            <v>113.293425</v>
          </cell>
          <cell r="BN418">
            <v>113.293425</v>
          </cell>
          <cell r="BO418">
            <v>81</v>
          </cell>
          <cell r="BP418">
            <v>987.34739999999988</v>
          </cell>
          <cell r="BQ418">
            <v>113.293425</v>
          </cell>
          <cell r="BR418">
            <v>113.293425</v>
          </cell>
          <cell r="BS418">
            <v>113.293425</v>
          </cell>
          <cell r="BT418">
            <v>113.293425</v>
          </cell>
          <cell r="BU418">
            <v>113.293425</v>
          </cell>
          <cell r="BV418">
            <v>113.293425</v>
          </cell>
          <cell r="BW418">
            <v>113.293425</v>
          </cell>
          <cell r="BX418">
            <v>113.293425</v>
          </cell>
          <cell r="BY418">
            <v>113.293425</v>
          </cell>
          <cell r="BZ418">
            <v>113.293425</v>
          </cell>
          <cell r="CA418">
            <v>113.293425</v>
          </cell>
          <cell r="CB418">
            <v>113.293425</v>
          </cell>
          <cell r="CC418">
            <v>1359.5210999999999</v>
          </cell>
          <cell r="CD418">
            <v>1034.7291162075001</v>
          </cell>
          <cell r="CE418">
            <v>1359.5210999999999</v>
          </cell>
          <cell r="CF418">
            <v>1441.0923660000001</v>
          </cell>
          <cell r="CG418">
            <v>1527.5579079600002</v>
          </cell>
          <cell r="CH418">
            <v>1642.1247510570001</v>
          </cell>
          <cell r="CI418">
            <v>1765.2841073862751</v>
          </cell>
          <cell r="CJ418">
            <v>1897.6804154402457</v>
          </cell>
        </row>
        <row r="419">
          <cell r="A419" t="str">
            <v>ER RSU 01000</v>
          </cell>
          <cell r="C419" t="str">
            <v>Resultados de Subsidiarias</v>
          </cell>
          <cell r="D419">
            <v>-125</v>
          </cell>
          <cell r="E419">
            <v>135.32</v>
          </cell>
          <cell r="F419">
            <v>-15.209049719999964</v>
          </cell>
          <cell r="G419">
            <v>77.13</v>
          </cell>
          <cell r="H419">
            <v>10.322770579999982</v>
          </cell>
          <cell r="I419">
            <v>216.39498645999996</v>
          </cell>
          <cell r="J419">
            <v>423.52339832090001</v>
          </cell>
          <cell r="K419">
            <v>489.55774576759995</v>
          </cell>
          <cell r="L419">
            <v>831.01816115949987</v>
          </cell>
          <cell r="M419">
            <v>772.41448469109991</v>
          </cell>
          <cell r="N419">
            <v>1178.7284049671002</v>
          </cell>
          <cell r="O419">
            <v>64.215092760000005</v>
          </cell>
          <cell r="P419">
            <v>98.664888070000018</v>
          </cell>
          <cell r="Q419">
            <v>91.958347424100026</v>
          </cell>
          <cell r="R419">
            <v>60.896683507399928</v>
          </cell>
          <cell r="S419">
            <v>142.62857237799997</v>
          </cell>
          <cell r="T419">
            <v>110.09075309200017</v>
          </cell>
          <cell r="U419">
            <v>102.04943052000003</v>
          </cell>
          <cell r="V419">
            <v>74.896858516499933</v>
          </cell>
          <cell r="W419">
            <v>91.962232049999855</v>
          </cell>
          <cell r="X419">
            <v>47.962899040000011</v>
          </cell>
          <cell r="Y419">
            <v>89.843849021299917</v>
          </cell>
          <cell r="Z419">
            <v>131.6753096399998</v>
          </cell>
          <cell r="AA419">
            <v>1106.8449160192995</v>
          </cell>
          <cell r="AB419">
            <v>114.32103765000001</v>
          </cell>
          <cell r="AC419">
            <v>101.29591771000004</v>
          </cell>
          <cell r="AD419">
            <v>80.110839369999837</v>
          </cell>
          <cell r="AE419">
            <v>97.048287480000084</v>
          </cell>
          <cell r="AF419">
            <v>121.55350311000022</v>
          </cell>
          <cell r="AG419">
            <v>90.691412179999659</v>
          </cell>
          <cell r="AH419">
            <v>92.122357200000266</v>
          </cell>
          <cell r="AI419">
            <v>105.81102759999987</v>
          </cell>
          <cell r="AJ419">
            <v>151.69122137999989</v>
          </cell>
          <cell r="AK419">
            <v>101.72930041050014</v>
          </cell>
          <cell r="AL419">
            <v>97.859855999999809</v>
          </cell>
          <cell r="AM419">
            <v>216.62258863000042</v>
          </cell>
          <cell r="AN419">
            <v>1370.8573487205003</v>
          </cell>
          <cell r="AO419">
            <v>1151.231870276092</v>
          </cell>
          <cell r="AP419">
            <v>112.04844429000002</v>
          </cell>
          <cell r="AQ419">
            <v>142.63459067000002</v>
          </cell>
          <cell r="AR419">
            <v>100.02739105000001</v>
          </cell>
          <cell r="AS419">
            <v>119.47022902000003</v>
          </cell>
          <cell r="AT419">
            <v>118.32585373999999</v>
          </cell>
          <cell r="AU419">
            <v>136.3567584300001</v>
          </cell>
          <cell r="AV419">
            <v>155.01972697999994</v>
          </cell>
          <cell r="AW419">
            <v>190.55969302999969</v>
          </cell>
          <cell r="AX419">
            <v>160.33634091000062</v>
          </cell>
          <cell r="AY419">
            <v>112.1740404899997</v>
          </cell>
          <cell r="AZ419">
            <v>0</v>
          </cell>
          <cell r="BA419">
            <v>0</v>
          </cell>
          <cell r="BB419">
            <v>1346.9530686099999</v>
          </cell>
          <cell r="BC419">
            <v>0</v>
          </cell>
          <cell r="BD419">
            <v>0</v>
          </cell>
          <cell r="BE419">
            <v>0</v>
          </cell>
          <cell r="BF419">
            <v>0</v>
          </cell>
          <cell r="BG419">
            <v>124.81590752066001</v>
          </cell>
          <cell r="BH419">
            <v>124.81590752066001</v>
          </cell>
          <cell r="BI419">
            <v>124.81590752066001</v>
          </cell>
          <cell r="BJ419">
            <v>124.81590752066001</v>
          </cell>
          <cell r="BK419">
            <v>124.81590752066001</v>
          </cell>
          <cell r="BL419">
            <v>124.81590752066001</v>
          </cell>
          <cell r="BM419">
            <v>124.81590752066001</v>
          </cell>
          <cell r="BN419">
            <v>124.81590752066001</v>
          </cell>
          <cell r="BO419">
            <v>73.8</v>
          </cell>
          <cell r="BP419">
            <v>1072.3272601652798</v>
          </cell>
          <cell r="BQ419">
            <v>126.155925</v>
          </cell>
          <cell r="BR419">
            <v>124.81590752066001</v>
          </cell>
          <cell r="BS419">
            <v>124.81590752066001</v>
          </cell>
          <cell r="BT419">
            <v>124.81590752066001</v>
          </cell>
          <cell r="BU419">
            <v>124.81590752066001</v>
          </cell>
          <cell r="BV419">
            <v>124.81590752066001</v>
          </cell>
          <cell r="BW419">
            <v>124.81590752066001</v>
          </cell>
          <cell r="BX419">
            <v>124.81590752066001</v>
          </cell>
          <cell r="BY419">
            <v>124.81590752066001</v>
          </cell>
          <cell r="BZ419">
            <v>124.81590752066001</v>
          </cell>
          <cell r="CA419">
            <v>124.81590752066001</v>
          </cell>
          <cell r="CB419">
            <v>124.81590752066001</v>
          </cell>
          <cell r="CC419">
            <v>1499.1309077272599</v>
          </cell>
          <cell r="CD419">
            <v>1207.4291162075001</v>
          </cell>
          <cell r="CE419">
            <v>1499.1309077272599</v>
          </cell>
          <cell r="CF419">
            <v>1587.6826641136231</v>
          </cell>
          <cell r="CG419">
            <v>1681.4777209793044</v>
          </cell>
          <cell r="CH419">
            <v>1803.7405547272695</v>
          </cell>
          <cell r="CI419">
            <v>1934.9807012400579</v>
          </cell>
          <cell r="CJ419">
            <v>2075.8618389867179</v>
          </cell>
        </row>
        <row r="420">
          <cell r="C420" t="str">
            <v>Utilidad (Pérdida) Neta Antes de Impuestos</v>
          </cell>
          <cell r="D420">
            <v>-2882.5</v>
          </cell>
          <cell r="E420">
            <v>205.5655070000002</v>
          </cell>
          <cell r="F420">
            <v>311.27648715000134</v>
          </cell>
          <cell r="G420">
            <v>322.8408129881285</v>
          </cell>
          <cell r="H420">
            <v>448.79321664289893</v>
          </cell>
          <cell r="I420">
            <v>801.27564450070554</v>
          </cell>
          <cell r="J420">
            <v>1095.2146475302561</v>
          </cell>
          <cell r="K420">
            <v>1334.6715141724753</v>
          </cell>
          <cell r="L420">
            <v>226.41488954372483</v>
          </cell>
          <cell r="M420">
            <v>947.85084518700194</v>
          </cell>
          <cell r="N420">
            <v>1463.8526550605075</v>
          </cell>
          <cell r="O420">
            <v>212.46179633973259</v>
          </cell>
          <cell r="P420">
            <v>346.82747089513833</v>
          </cell>
          <cell r="Q420">
            <v>331.77516098225703</v>
          </cell>
          <cell r="R420">
            <v>289.57538115864963</v>
          </cell>
          <cell r="S420">
            <v>320.97230011145297</v>
          </cell>
          <cell r="T420">
            <v>188.59569011710875</v>
          </cell>
          <cell r="U420">
            <v>202.3791989249618</v>
          </cell>
          <cell r="V420">
            <v>325.83777282179875</v>
          </cell>
          <cell r="W420">
            <v>-55.973623006380265</v>
          </cell>
          <cell r="X420">
            <v>392.09151819794624</v>
          </cell>
          <cell r="Y420">
            <v>141.19327481365923</v>
          </cell>
          <cell r="Z420">
            <v>-1356.0287683254996</v>
          </cell>
          <cell r="AA420">
            <v>1339.7071730308253</v>
          </cell>
          <cell r="AB420">
            <v>283.60564335046683</v>
          </cell>
          <cell r="AC420">
            <v>267.31473088865869</v>
          </cell>
          <cell r="AD420">
            <v>476.12407603634466</v>
          </cell>
          <cell r="AE420">
            <v>378.99056401672124</v>
          </cell>
          <cell r="AF420">
            <v>251.42605563571902</v>
          </cell>
          <cell r="AG420">
            <v>212.73893752452648</v>
          </cell>
          <cell r="AH420">
            <v>364.99532164050925</v>
          </cell>
          <cell r="AI420">
            <v>266.78333079210046</v>
          </cell>
          <cell r="AJ420">
            <v>264.84898377749425</v>
          </cell>
          <cell r="AK420">
            <v>-1497.6819468190158</v>
          </cell>
          <cell r="AL420">
            <v>266.39806035680482</v>
          </cell>
          <cell r="AM420">
            <v>350.7142441667861</v>
          </cell>
          <cell r="AN420">
            <v>1886.2580013671154</v>
          </cell>
          <cell r="AO420">
            <v>2405.2208330447356</v>
          </cell>
          <cell r="AP420">
            <v>173.56580538230145</v>
          </cell>
          <cell r="AQ420">
            <v>391.83488229304317</v>
          </cell>
          <cell r="AR420">
            <v>599.14639287116233</v>
          </cell>
          <cell r="AS420">
            <v>81.172064135615415</v>
          </cell>
          <cell r="AT420">
            <v>49.12458953897432</v>
          </cell>
          <cell r="AU420">
            <v>100.50614667952094</v>
          </cell>
          <cell r="AV420">
            <v>-126.94716408705838</v>
          </cell>
          <cell r="AW420">
            <v>209.93485964042827</v>
          </cell>
          <cell r="AX420">
            <v>320.73409847901416</v>
          </cell>
          <cell r="AY420">
            <v>266.46207050833624</v>
          </cell>
          <cell r="AZ420">
            <v>0</v>
          </cell>
          <cell r="BA420">
            <v>0</v>
          </cell>
          <cell r="BB420">
            <v>2065.5337454413384</v>
          </cell>
          <cell r="BC420">
            <v>0</v>
          </cell>
          <cell r="BD420">
            <v>0</v>
          </cell>
          <cell r="BE420">
            <v>0</v>
          </cell>
          <cell r="BF420">
            <v>0</v>
          </cell>
          <cell r="BG420">
            <v>228.58081199753963</v>
          </cell>
          <cell r="BH420">
            <v>241.45224056896819</v>
          </cell>
          <cell r="BI420">
            <v>241.45224056896819</v>
          </cell>
          <cell r="BJ420">
            <v>241.45224056896819</v>
          </cell>
          <cell r="BK420">
            <v>241.45224056896819</v>
          </cell>
          <cell r="BL420">
            <v>245.16357390230152</v>
          </cell>
          <cell r="BM420">
            <v>245.16357390230152</v>
          </cell>
          <cell r="BN420">
            <v>245.1635729023015</v>
          </cell>
          <cell r="BO420">
            <v>-291.31078540294033</v>
          </cell>
          <cell r="BP420">
            <v>1637.8229765440428</v>
          </cell>
          <cell r="BQ420">
            <v>255.02597276322226</v>
          </cell>
          <cell r="BR420">
            <v>253.68595601115499</v>
          </cell>
          <cell r="BS420">
            <v>122.70052742485436</v>
          </cell>
          <cell r="BT420">
            <v>228.58081199753963</v>
          </cell>
          <cell r="BU420">
            <v>228.58081198934775</v>
          </cell>
          <cell r="BV420">
            <v>241.4522405464906</v>
          </cell>
          <cell r="BW420">
            <v>241.45224158633187</v>
          </cell>
          <cell r="BX420">
            <v>241.45223994299852</v>
          </cell>
          <cell r="BY420">
            <v>241.45224073699848</v>
          </cell>
          <cell r="BZ420">
            <v>245.16357310866178</v>
          </cell>
          <cell r="CA420">
            <v>245.16357337866182</v>
          </cell>
          <cell r="CB420">
            <v>245.16357515867176</v>
          </cell>
          <cell r="CC420">
            <v>2789.8737646449326</v>
          </cell>
          <cell r="CD420">
            <v>2213.097480668046</v>
          </cell>
          <cell r="CE420">
            <v>2789.8737691770866</v>
          </cell>
          <cell r="CF420">
            <v>3081.5195697305139</v>
          </cell>
          <cell r="CG420">
            <v>3360.6783589826373</v>
          </cell>
          <cell r="CH420">
            <v>3704.3478832137271</v>
          </cell>
          <cell r="CI420">
            <v>4145.3678259687404</v>
          </cell>
          <cell r="CJ420">
            <v>4653.079677807119</v>
          </cell>
        </row>
        <row r="421">
          <cell r="A421" t="str">
            <v>ER REP 01000</v>
          </cell>
          <cell r="C421" t="str">
            <v>Repomo</v>
          </cell>
          <cell r="D421">
            <v>-155.4</v>
          </cell>
          <cell r="E421">
            <v>-175.7</v>
          </cell>
          <cell r="F421">
            <v>-222.693095</v>
          </cell>
          <cell r="G421">
            <v>-159.19999999999999</v>
          </cell>
          <cell r="H421">
            <v>-248.6</v>
          </cell>
          <cell r="I421">
            <v>-143.47231499999998</v>
          </cell>
          <cell r="J421">
            <v>-246.79858830000006</v>
          </cell>
          <cell r="K421">
            <v>-281.36500799999993</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BB421">
            <v>0</v>
          </cell>
          <cell r="BG421">
            <v>0</v>
          </cell>
          <cell r="BH421">
            <v>0</v>
          </cell>
          <cell r="BI421">
            <v>0</v>
          </cell>
          <cell r="BJ421">
            <v>0</v>
          </cell>
          <cell r="BK421">
            <v>0</v>
          </cell>
          <cell r="BL421">
            <v>0</v>
          </cell>
          <cell r="BM421">
            <v>0</v>
          </cell>
          <cell r="BN421">
            <v>0</v>
          </cell>
          <cell r="BP421">
            <v>0</v>
          </cell>
          <cell r="BQ421">
            <v>0</v>
          </cell>
          <cell r="BR421">
            <v>0</v>
          </cell>
          <cell r="BS421">
            <v>0</v>
          </cell>
          <cell r="BT421">
            <v>0</v>
          </cell>
          <cell r="BU421">
            <v>0</v>
          </cell>
          <cell r="BV421">
            <v>0</v>
          </cell>
          <cell r="BW421">
            <v>0</v>
          </cell>
          <cell r="BX421">
            <v>0</v>
          </cell>
          <cell r="BY421">
            <v>0</v>
          </cell>
          <cell r="BZ421">
            <v>0</v>
          </cell>
          <cell r="CA421">
            <v>0</v>
          </cell>
          <cell r="CB421">
            <v>0</v>
          </cell>
          <cell r="CC421">
            <v>0</v>
          </cell>
        </row>
        <row r="422">
          <cell r="A422" t="str">
            <v>ER PTU 01000</v>
          </cell>
          <cell r="C422" t="str">
            <v>PTU</v>
          </cell>
          <cell r="F422">
            <v>0</v>
          </cell>
          <cell r="G422">
            <v>0</v>
          </cell>
          <cell r="H422">
            <v>0</v>
          </cell>
          <cell r="I422">
            <v>0</v>
          </cell>
          <cell r="J422">
            <v>0</v>
          </cell>
          <cell r="K422">
            <v>-65.916247569999967</v>
          </cell>
          <cell r="L422">
            <v>-82.560770000000005</v>
          </cell>
          <cell r="M422">
            <v>44.227825299999992</v>
          </cell>
          <cell r="N422">
            <v>-89.596266000000014</v>
          </cell>
          <cell r="O422">
            <v>-4.6048970000000002</v>
          </cell>
          <cell r="P422">
            <v>-11.130804999999999</v>
          </cell>
          <cell r="Q422">
            <v>-19.713125999999999</v>
          </cell>
          <cell r="R422">
            <v>-27.685741000000007</v>
          </cell>
          <cell r="S422">
            <v>-21.055361999999995</v>
          </cell>
          <cell r="T422">
            <v>21.055365000000002</v>
          </cell>
          <cell r="U422">
            <v>-9.8933210000000074</v>
          </cell>
          <cell r="V422">
            <v>-5.3944229999999891</v>
          </cell>
          <cell r="W422">
            <v>-5.3944230000000033</v>
          </cell>
          <cell r="X422">
            <v>-5.3944230000000033</v>
          </cell>
          <cell r="Y422">
            <v>-5.3944229999999891</v>
          </cell>
          <cell r="Z422">
            <v>-47.527532999999991</v>
          </cell>
          <cell r="AA422">
            <v>-142.13311199999998</v>
          </cell>
          <cell r="AB422">
            <v>-6.102303</v>
          </cell>
          <cell r="AC422">
            <v>-9.3691460000000006</v>
          </cell>
          <cell r="AD422">
            <v>-12.953472999999999</v>
          </cell>
          <cell r="AE422">
            <v>-28.445432999999994</v>
          </cell>
          <cell r="AF422">
            <v>-14.515299999999996</v>
          </cell>
          <cell r="AG422">
            <v>-18.081693000000001</v>
          </cell>
          <cell r="AH422">
            <v>-34.521732</v>
          </cell>
          <cell r="AI422">
            <v>-34.689973999999978</v>
          </cell>
          <cell r="AJ422">
            <v>0</v>
          </cell>
          <cell r="AK422">
            <v>46.680746999999997</v>
          </cell>
          <cell r="AL422">
            <v>-4.0550519999999892</v>
          </cell>
          <cell r="AM422">
            <v>-47.946854000000002</v>
          </cell>
          <cell r="AN422">
            <v>-164.00021299999995</v>
          </cell>
          <cell r="AO422">
            <v>-240.52208299652148</v>
          </cell>
          <cell r="AP422">
            <v>-11.425907000000006</v>
          </cell>
          <cell r="AQ422">
            <v>-13.891160999999993</v>
          </cell>
          <cell r="AR422">
            <v>-45.333252999999992</v>
          </cell>
          <cell r="AS422">
            <v>-27.151686000000012</v>
          </cell>
          <cell r="AT422">
            <v>-7.7747770000000003</v>
          </cell>
          <cell r="AU422">
            <v>5.7468630000000047</v>
          </cell>
          <cell r="AV422">
            <v>76.092601000000002</v>
          </cell>
          <cell r="AW422">
            <v>-25.228743000000005</v>
          </cell>
          <cell r="AX422">
            <v>-25.280845999999997</v>
          </cell>
          <cell r="AY422">
            <v>17.595756999999999</v>
          </cell>
          <cell r="BB422">
            <v>-56.651152000000003</v>
          </cell>
          <cell r="BG422">
            <v>-24.123506262253947</v>
          </cell>
          <cell r="BH422">
            <v>-24.123506262253947</v>
          </cell>
          <cell r="BI422">
            <v>-24.123506262253947</v>
          </cell>
          <cell r="BJ422">
            <v>-24.123506262253947</v>
          </cell>
          <cell r="BK422">
            <v>-24.123506262253947</v>
          </cell>
          <cell r="BL422">
            <v>-24.516357390230155</v>
          </cell>
          <cell r="BM422">
            <v>-24.516357390230155</v>
          </cell>
          <cell r="BN422">
            <v>-24.51635729023015</v>
          </cell>
          <cell r="BO422">
            <v>-31.268921459705972</v>
          </cell>
          <cell r="BP422">
            <v>-225.43552484166619</v>
          </cell>
          <cell r="BQ422">
            <v>-25.502597276322227</v>
          </cell>
          <cell r="BR422">
            <v>-25.368595601115501</v>
          </cell>
          <cell r="BS422">
            <v>-22.811618404027094</v>
          </cell>
          <cell r="BT422">
            <v>-12.316515538212265</v>
          </cell>
          <cell r="BU422">
            <v>-24.123506262253947</v>
          </cell>
          <cell r="BV422">
            <v>-24.123506262253947</v>
          </cell>
          <cell r="BW422">
            <v>-24.123506262253947</v>
          </cell>
          <cell r="BX422">
            <v>-24.123506262253947</v>
          </cell>
          <cell r="BY422">
            <v>-24.123506262253947</v>
          </cell>
          <cell r="BZ422">
            <v>-24.123506262253947</v>
          </cell>
          <cell r="CA422">
            <v>-24.123506262253947</v>
          </cell>
          <cell r="CB422">
            <v>-24.123506262253947</v>
          </cell>
          <cell r="CC422">
            <v>-278.98737691770873</v>
          </cell>
          <cell r="CD422">
            <v>-221.30974806680501</v>
          </cell>
          <cell r="CE422">
            <v>-278.98737691770867</v>
          </cell>
          <cell r="CF422">
            <v>-308.15195697305143</v>
          </cell>
          <cell r="CG422">
            <v>-336.06783589826375</v>
          </cell>
          <cell r="CH422">
            <v>-370.43478832137271</v>
          </cell>
          <cell r="CI422">
            <v>-414.53678259687405</v>
          </cell>
          <cell r="CJ422">
            <v>-465.30796778071192</v>
          </cell>
        </row>
        <row r="423">
          <cell r="A423" t="str">
            <v>ER PTU 01100</v>
          </cell>
          <cell r="C423" t="str">
            <v>PTU pagada en 2008, aplicada en 2010</v>
          </cell>
          <cell r="L423">
            <v>0</v>
          </cell>
          <cell r="M423">
            <v>0</v>
          </cell>
          <cell r="N423">
            <v>-5.4787090000000003</v>
          </cell>
          <cell r="AA423">
            <v>0</v>
          </cell>
          <cell r="AK423">
            <v>-4.9783280000000003</v>
          </cell>
          <cell r="AN423">
            <v>-4.9783280000000003</v>
          </cell>
          <cell r="AO423">
            <v>0</v>
          </cell>
          <cell r="BB423">
            <v>0</v>
          </cell>
          <cell r="BP423">
            <v>0</v>
          </cell>
          <cell r="CC423">
            <v>0</v>
          </cell>
        </row>
        <row r="424">
          <cell r="A424" t="str">
            <v>ER PTU 01110</v>
          </cell>
          <cell r="C424" t="str">
            <v>PTU pagada en 2011</v>
          </cell>
          <cell r="N424">
            <v>0</v>
          </cell>
          <cell r="AA424">
            <v>0</v>
          </cell>
          <cell r="AD424">
            <v>-5.4202680000000001</v>
          </cell>
          <cell r="AN424">
            <v>-5.4202680000000001</v>
          </cell>
          <cell r="AO424">
            <v>0</v>
          </cell>
          <cell r="BB424">
            <v>0</v>
          </cell>
          <cell r="BP424">
            <v>0</v>
          </cell>
          <cell r="CC424">
            <v>0</v>
          </cell>
        </row>
        <row r="425">
          <cell r="A425" t="str">
            <v>ER PTU 01050</v>
          </cell>
          <cell r="C425" t="str">
            <v>PTU NAFTRAC</v>
          </cell>
          <cell r="K425">
            <v>0</v>
          </cell>
          <cell r="L425">
            <v>0</v>
          </cell>
          <cell r="M425">
            <v>-95</v>
          </cell>
          <cell r="N425">
            <v>0</v>
          </cell>
          <cell r="AA425">
            <v>0</v>
          </cell>
          <cell r="AM425">
            <v>0</v>
          </cell>
          <cell r="AN425">
            <v>0</v>
          </cell>
          <cell r="AO425">
            <v>0</v>
          </cell>
          <cell r="BB425">
            <v>0</v>
          </cell>
          <cell r="BP425">
            <v>0</v>
          </cell>
          <cell r="CC425">
            <v>0</v>
          </cell>
        </row>
        <row r="426">
          <cell r="A426" t="str">
            <v>ER ICO 01200</v>
          </cell>
          <cell r="C426" t="str">
            <v>Impuesto al activo (IMPAC)</v>
          </cell>
          <cell r="E426">
            <v>-11.4</v>
          </cell>
          <cell r="F426">
            <v>-14.975229930000003</v>
          </cell>
          <cell r="G426">
            <v>-12.6</v>
          </cell>
          <cell r="H426">
            <v>-18.7</v>
          </cell>
          <cell r="I426">
            <v>0</v>
          </cell>
          <cell r="J426">
            <v>-8.1071933000000005</v>
          </cell>
          <cell r="K426">
            <v>-3.8549173000000021</v>
          </cell>
          <cell r="L426">
            <v>-10.039648</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BB426">
            <v>0</v>
          </cell>
          <cell r="BP426">
            <v>0</v>
          </cell>
          <cell r="CC426">
            <v>0</v>
          </cell>
        </row>
        <row r="427">
          <cell r="A427" t="str">
            <v>ER IET 01000</v>
          </cell>
          <cell r="C427" t="str">
            <v>IETU</v>
          </cell>
          <cell r="J427">
            <v>0</v>
          </cell>
          <cell r="K427">
            <v>-42.424692499999999</v>
          </cell>
          <cell r="L427">
            <v>61.705533659999986</v>
          </cell>
          <cell r="M427">
            <v>-163.11476599999997</v>
          </cell>
          <cell r="N427">
            <v>-314.36665799999997</v>
          </cell>
          <cell r="O427">
            <v>-77.011049999999997</v>
          </cell>
          <cell r="P427">
            <v>-46.280902999999995</v>
          </cell>
          <cell r="Q427">
            <v>-80.070010000000011</v>
          </cell>
          <cell r="R427">
            <v>-39.047279999999972</v>
          </cell>
          <cell r="S427">
            <v>-37.447234000000066</v>
          </cell>
          <cell r="T427">
            <v>279.85647700000004</v>
          </cell>
          <cell r="U427">
            <v>0</v>
          </cell>
          <cell r="V427">
            <v>0</v>
          </cell>
          <cell r="W427">
            <v>0</v>
          </cell>
          <cell r="X427">
            <v>0</v>
          </cell>
          <cell r="Y427">
            <v>0</v>
          </cell>
          <cell r="Z427">
            <v>-406.81928199999999</v>
          </cell>
          <cell r="AA427">
            <v>-406.81928199999999</v>
          </cell>
          <cell r="AB427">
            <v>0</v>
          </cell>
          <cell r="AC427">
            <v>0</v>
          </cell>
          <cell r="AD427">
            <v>0</v>
          </cell>
          <cell r="AE427">
            <v>0</v>
          </cell>
          <cell r="AF427">
            <v>0</v>
          </cell>
          <cell r="AG427">
            <v>0</v>
          </cell>
          <cell r="AH427">
            <v>0</v>
          </cell>
          <cell r="AI427">
            <v>0</v>
          </cell>
          <cell r="AJ427">
            <v>0</v>
          </cell>
          <cell r="AK427">
            <v>0</v>
          </cell>
          <cell r="AL427">
            <v>-304.28915599999999</v>
          </cell>
          <cell r="AM427">
            <v>-67.913800000000037</v>
          </cell>
          <cell r="AN427">
            <v>-372.20295600000003</v>
          </cell>
          <cell r="AO427">
            <v>0</v>
          </cell>
          <cell r="AP427">
            <v>0</v>
          </cell>
          <cell r="AQ427">
            <v>-94.799863000000002</v>
          </cell>
          <cell r="AR427">
            <v>94.799863000000002</v>
          </cell>
          <cell r="AS427">
            <v>-222.05410800000001</v>
          </cell>
          <cell r="AT427">
            <v>222.05410800000001</v>
          </cell>
          <cell r="AU427">
            <v>0</v>
          </cell>
          <cell r="AV427">
            <v>-88.521298000000002</v>
          </cell>
          <cell r="AW427">
            <v>-62.964096000000005</v>
          </cell>
          <cell r="AX427">
            <v>-41.092103999999978</v>
          </cell>
          <cell r="AY427">
            <v>10.58153200000001</v>
          </cell>
          <cell r="BB427">
            <v>-181.99596599999998</v>
          </cell>
          <cell r="BG427">
            <v>0</v>
          </cell>
          <cell r="BH427">
            <v>0</v>
          </cell>
          <cell r="BI427">
            <v>0</v>
          </cell>
          <cell r="BJ427">
            <v>0</v>
          </cell>
          <cell r="BK427">
            <v>0</v>
          </cell>
          <cell r="BL427">
            <v>0</v>
          </cell>
          <cell r="BM427">
            <v>0</v>
          </cell>
          <cell r="BN427">
            <v>0</v>
          </cell>
          <cell r="BP427">
            <v>0</v>
          </cell>
          <cell r="BQ427">
            <v>0</v>
          </cell>
          <cell r="BR427">
            <v>0</v>
          </cell>
          <cell r="BS427">
            <v>0</v>
          </cell>
          <cell r="BT427">
            <v>0</v>
          </cell>
          <cell r="BU427">
            <v>0</v>
          </cell>
          <cell r="BV427">
            <v>0</v>
          </cell>
          <cell r="BW427">
            <v>0</v>
          </cell>
          <cell r="BX427">
            <v>0</v>
          </cell>
          <cell r="BY427">
            <v>0</v>
          </cell>
          <cell r="BZ427">
            <v>0</v>
          </cell>
          <cell r="CA427">
            <v>0</v>
          </cell>
          <cell r="CB427">
            <v>0</v>
          </cell>
          <cell r="CC427">
            <v>0</v>
          </cell>
          <cell r="CD427">
            <v>-437.70807224641499</v>
          </cell>
          <cell r="CE427">
            <v>0</v>
          </cell>
        </row>
        <row r="428">
          <cell r="A428" t="str">
            <v>ER IET 01200</v>
          </cell>
          <cell r="C428" t="str">
            <v>IETU Naftrac</v>
          </cell>
          <cell r="J428">
            <v>0</v>
          </cell>
          <cell r="K428">
            <v>0</v>
          </cell>
          <cell r="L428">
            <v>0</v>
          </cell>
          <cell r="M428">
            <v>-161.5</v>
          </cell>
          <cell r="N428">
            <v>0</v>
          </cell>
          <cell r="AA428">
            <v>0</v>
          </cell>
          <cell r="AN428">
            <v>0</v>
          </cell>
          <cell r="AO428">
            <v>0</v>
          </cell>
          <cell r="BB428">
            <v>0</v>
          </cell>
          <cell r="BP428">
            <v>0</v>
          </cell>
          <cell r="CC428">
            <v>0</v>
          </cell>
        </row>
        <row r="429">
          <cell r="A429" t="str">
            <v>ER IET 01100</v>
          </cell>
          <cell r="C429" t="str">
            <v>IETU Fiso de Garntías</v>
          </cell>
          <cell r="J429">
            <v>0</v>
          </cell>
          <cell r="L429">
            <v>-87.125446260000004</v>
          </cell>
          <cell r="M429">
            <v>0</v>
          </cell>
          <cell r="N429">
            <v>0</v>
          </cell>
          <cell r="AA429">
            <v>0</v>
          </cell>
          <cell r="AN429">
            <v>0</v>
          </cell>
          <cell r="AO429">
            <v>0</v>
          </cell>
          <cell r="BB429">
            <v>0</v>
          </cell>
          <cell r="BP429">
            <v>0</v>
          </cell>
          <cell r="CC429">
            <v>0</v>
          </cell>
        </row>
        <row r="430">
          <cell r="A430" t="str">
            <v>ER ISR 01000</v>
          </cell>
          <cell r="C430" t="str">
            <v>ISR</v>
          </cell>
          <cell r="F430">
            <v>0</v>
          </cell>
          <cell r="G430">
            <v>0</v>
          </cell>
          <cell r="H430">
            <v>0</v>
          </cell>
          <cell r="I430">
            <v>-130.78072571999999</v>
          </cell>
          <cell r="J430">
            <v>1.2890000046184014E-4</v>
          </cell>
          <cell r="K430">
            <v>0</v>
          </cell>
          <cell r="L430">
            <v>7.1054273576010019E-15</v>
          </cell>
          <cell r="M430">
            <v>0</v>
          </cell>
          <cell r="N430">
            <v>0</v>
          </cell>
          <cell r="O430">
            <v>0</v>
          </cell>
          <cell r="P430">
            <v>0</v>
          </cell>
          <cell r="Q430">
            <v>0</v>
          </cell>
          <cell r="R430">
            <v>0</v>
          </cell>
          <cell r="S430">
            <v>0</v>
          </cell>
          <cell r="T430">
            <v>-436.35312199999998</v>
          </cell>
          <cell r="U430">
            <v>-72.312510999999972</v>
          </cell>
          <cell r="V430">
            <v>-116.51052400000003</v>
          </cell>
          <cell r="W430">
            <v>12.3888</v>
          </cell>
          <cell r="X430">
            <v>-142.82404</v>
          </cell>
          <cell r="Y430">
            <v>34.319307999999978</v>
          </cell>
          <cell r="Z430">
            <v>721.29208900000003</v>
          </cell>
          <cell r="AA430">
            <v>0</v>
          </cell>
          <cell r="AB430">
            <v>-107.36555800000001</v>
          </cell>
          <cell r="AC430">
            <v>-97.531774999999996</v>
          </cell>
          <cell r="AD430">
            <v>-108.24145699999997</v>
          </cell>
          <cell r="AE430">
            <v>-132.68689900000004</v>
          </cell>
          <cell r="AF430">
            <v>-8.3434290000000146</v>
          </cell>
          <cell r="AG430">
            <v>-13.648417999999992</v>
          </cell>
          <cell r="AH430">
            <v>-100.95846299999994</v>
          </cell>
          <cell r="AI430">
            <v>-58.890548000000081</v>
          </cell>
          <cell r="AJ430">
            <v>-72.118126999999959</v>
          </cell>
          <cell r="AK430">
            <v>472.63436999999999</v>
          </cell>
          <cell r="AL430">
            <v>227.15030400000001</v>
          </cell>
          <cell r="AM430">
            <v>0</v>
          </cell>
          <cell r="AN430">
            <v>0</v>
          </cell>
          <cell r="AO430">
            <v>-721.56624898956443</v>
          </cell>
          <cell r="AP430">
            <v>-27.836317000000008</v>
          </cell>
          <cell r="AQ430">
            <v>27.836317000000008</v>
          </cell>
          <cell r="AR430">
            <v>-185.95359200000001</v>
          </cell>
          <cell r="AS430">
            <v>185.95359200000001</v>
          </cell>
          <cell r="AT430">
            <v>-244.711783</v>
          </cell>
          <cell r="AU430">
            <v>17.883182999999999</v>
          </cell>
          <cell r="AV430">
            <v>226.82859999999999</v>
          </cell>
          <cell r="BB430">
            <v>0</v>
          </cell>
          <cell r="BG430">
            <v>-72.370518786761863</v>
          </cell>
          <cell r="BH430">
            <v>-72.370518786761863</v>
          </cell>
          <cell r="BI430">
            <v>-72.370518786761863</v>
          </cell>
          <cell r="BJ430">
            <v>-72.370518786761863</v>
          </cell>
          <cell r="BK430">
            <v>-72.370518786761863</v>
          </cell>
          <cell r="BL430">
            <v>-42.903625432902764</v>
          </cell>
          <cell r="BM430">
            <v>-42.903625432902764</v>
          </cell>
          <cell r="BN430">
            <v>-42.90362525790276</v>
          </cell>
          <cell r="BO430">
            <v>-54.720612554485434</v>
          </cell>
          <cell r="BP430">
            <v>-545.28408261200298</v>
          </cell>
          <cell r="BQ430">
            <v>-76.507791828966674</v>
          </cell>
          <cell r="BR430">
            <v>-76.10578680334649</v>
          </cell>
          <cell r="BS430">
            <v>-68.434855212081274</v>
          </cell>
          <cell r="BT430">
            <v>-36.949546614636589</v>
          </cell>
          <cell r="BU430">
            <v>-72.370518786761863</v>
          </cell>
          <cell r="BV430">
            <v>-72.370518786761863</v>
          </cell>
          <cell r="BW430">
            <v>-72.370518786761863</v>
          </cell>
          <cell r="BX430">
            <v>-72.370518786761863</v>
          </cell>
          <cell r="BY430">
            <v>-72.370518786761863</v>
          </cell>
          <cell r="BZ430">
            <v>-72.370518786761863</v>
          </cell>
          <cell r="CA430">
            <v>-72.370518786761863</v>
          </cell>
          <cell r="CB430">
            <v>-72.370518786761863</v>
          </cell>
          <cell r="CC430">
            <v>-836.96213075312585</v>
          </cell>
          <cell r="CE430">
            <v>-836.96213075312596</v>
          </cell>
          <cell r="CF430">
            <v>-924.45587091915411</v>
          </cell>
          <cell r="CG430">
            <v>-1008.2035076947911</v>
          </cell>
          <cell r="CH430">
            <v>-1111.3043649641181</v>
          </cell>
          <cell r="CI430">
            <v>-1243.610347790622</v>
          </cell>
          <cell r="CJ430">
            <v>-1395.9239033421356</v>
          </cell>
        </row>
        <row r="431">
          <cell r="A431" t="str">
            <v>ER ISR 01010</v>
          </cell>
          <cell r="C431" t="str">
            <v>ISR Diferido (Pensiones)</v>
          </cell>
          <cell r="AA431">
            <v>0</v>
          </cell>
          <cell r="AN431">
            <v>0</v>
          </cell>
          <cell r="AU431">
            <v>-109.053166</v>
          </cell>
          <cell r="AV431">
            <v>18.175526999999999</v>
          </cell>
          <cell r="AW431">
            <v>18.175527000000002</v>
          </cell>
          <cell r="AX431">
            <v>18.175526999999999</v>
          </cell>
          <cell r="AY431">
            <v>18.175528</v>
          </cell>
          <cell r="BB431">
            <v>-36.351056999999997</v>
          </cell>
          <cell r="BP431">
            <v>0</v>
          </cell>
          <cell r="CC431">
            <v>0</v>
          </cell>
        </row>
        <row r="432">
          <cell r="A432" t="str">
            <v>ER ISR 02000</v>
          </cell>
          <cell r="C432" t="str">
            <v>Recargo y Actualizaciones</v>
          </cell>
          <cell r="F432">
            <v>0</v>
          </cell>
          <cell r="G432">
            <v>0</v>
          </cell>
          <cell r="H432">
            <v>0</v>
          </cell>
          <cell r="I432">
            <v>0</v>
          </cell>
          <cell r="J432">
            <v>0</v>
          </cell>
          <cell r="K432">
            <v>0</v>
          </cell>
          <cell r="L432">
            <v>0</v>
          </cell>
          <cell r="M432">
            <v>0</v>
          </cell>
          <cell r="N432">
            <v>-14.8824857</v>
          </cell>
          <cell r="Z432">
            <v>34.539000000000001</v>
          </cell>
          <cell r="AA432">
            <v>34.539000000000001</v>
          </cell>
          <cell r="AI432">
            <v>18.818000000000001</v>
          </cell>
          <cell r="AN432">
            <v>18.818000000000001</v>
          </cell>
          <cell r="AO432">
            <v>0</v>
          </cell>
          <cell r="AR432">
            <v>7.9814407200000002</v>
          </cell>
          <cell r="AW432">
            <v>-7.1109869999999997</v>
          </cell>
          <cell r="BB432">
            <v>0.87045372000000043</v>
          </cell>
          <cell r="BP432">
            <v>0</v>
          </cell>
          <cell r="CC432">
            <v>0</v>
          </cell>
        </row>
        <row r="433">
          <cell r="A433" t="str">
            <v>ER ISR 03000</v>
          </cell>
          <cell r="C433" t="str">
            <v>ISR NAFTRAC</v>
          </cell>
          <cell r="F433">
            <v>0</v>
          </cell>
          <cell r="G433">
            <v>0</v>
          </cell>
          <cell r="H433">
            <v>0</v>
          </cell>
          <cell r="I433">
            <v>0</v>
          </cell>
          <cell r="J433">
            <v>0</v>
          </cell>
          <cell r="K433">
            <v>0</v>
          </cell>
          <cell r="L433">
            <v>0</v>
          </cell>
          <cell r="M433">
            <v>-2.4075964700000001</v>
          </cell>
          <cell r="N433">
            <v>0</v>
          </cell>
          <cell r="AA433">
            <v>0</v>
          </cell>
          <cell r="AN433">
            <v>0</v>
          </cell>
          <cell r="AO433">
            <v>0</v>
          </cell>
          <cell r="BB433">
            <v>0</v>
          </cell>
          <cell r="BP433">
            <v>0</v>
          </cell>
          <cell r="CC433">
            <v>0</v>
          </cell>
        </row>
        <row r="434">
          <cell r="A434" t="str">
            <v>ER UPN 01000</v>
          </cell>
          <cell r="C434" t="str">
            <v>Utilidad (Pérdida) Neta</v>
          </cell>
          <cell r="D434">
            <v>-3037.9</v>
          </cell>
          <cell r="E434">
            <v>18.465507000000208</v>
          </cell>
          <cell r="F434">
            <v>73.608162220001347</v>
          </cell>
          <cell r="G434">
            <v>151.04081298812852</v>
          </cell>
          <cell r="H434">
            <v>181.49321664289894</v>
          </cell>
          <cell r="I434">
            <v>527.02260378070559</v>
          </cell>
          <cell r="J434">
            <v>840.30899483025655</v>
          </cell>
          <cell r="K434">
            <v>941.11064880247534</v>
          </cell>
          <cell r="L434">
            <v>108.39455894372483</v>
          </cell>
          <cell r="M434">
            <v>570.05630801700181</v>
          </cell>
          <cell r="N434">
            <v>1039.5285363605101</v>
          </cell>
          <cell r="O434">
            <v>130.84584933973258</v>
          </cell>
          <cell r="P434">
            <v>289.4157628951383</v>
          </cell>
          <cell r="Q434">
            <v>231.99202498225702</v>
          </cell>
          <cell r="R434">
            <v>222.84236015864965</v>
          </cell>
          <cell r="S434">
            <v>262.46970411145287</v>
          </cell>
          <cell r="T434">
            <v>53.154410117108796</v>
          </cell>
          <cell r="U434">
            <v>120.17336692496181</v>
          </cell>
          <cell r="V434">
            <v>203.9328258217987</v>
          </cell>
          <cell r="W434">
            <v>-48.979246006380265</v>
          </cell>
          <cell r="X434">
            <v>243.87305519794623</v>
          </cell>
          <cell r="Y434">
            <v>170.11815981365922</v>
          </cell>
          <cell r="Z434">
            <v>-1054.5444943254995</v>
          </cell>
          <cell r="AA434">
            <v>825.29377903082536</v>
          </cell>
          <cell r="AB434">
            <v>170.13778235046681</v>
          </cell>
          <cell r="AC434">
            <v>160.4138098886587</v>
          </cell>
          <cell r="AD434">
            <v>349.5088780363447</v>
          </cell>
          <cell r="AE434">
            <v>217.85823201672122</v>
          </cell>
          <cell r="AF434">
            <v>228.56732663571901</v>
          </cell>
          <cell r="AG434">
            <v>181.00882652452648</v>
          </cell>
          <cell r="AH434">
            <v>229.51512664050932</v>
          </cell>
          <cell r="AI434">
            <v>192.02080879210041</v>
          </cell>
          <cell r="AJ434">
            <v>192.7308567774943</v>
          </cell>
          <cell r="AK434">
            <v>-983.34515781901564</v>
          </cell>
          <cell r="AL434">
            <v>185.20415635680484</v>
          </cell>
          <cell r="AM434">
            <v>234.85359016678603</v>
          </cell>
          <cell r="AN434">
            <v>1358.4742363671153</v>
          </cell>
          <cell r="AO434">
            <v>1443.1325010586497</v>
          </cell>
          <cell r="AP434">
            <v>134.30358138230145</v>
          </cell>
          <cell r="AQ434">
            <v>310.98017529304315</v>
          </cell>
          <cell r="AR434">
            <v>470.64085159116229</v>
          </cell>
          <cell r="AS434">
            <v>17.919862135615404</v>
          </cell>
          <cell r="AT434">
            <v>18.692137538974322</v>
          </cell>
          <cell r="AU434">
            <v>15.083026679520941</v>
          </cell>
          <cell r="AV434">
            <v>105.62826591294161</v>
          </cell>
          <cell r="AW434">
            <v>132.80656064042827</v>
          </cell>
          <cell r="AX434">
            <v>272.53667547901421</v>
          </cell>
          <cell r="AY434">
            <v>312.81488750833626</v>
          </cell>
          <cell r="AZ434">
            <v>0</v>
          </cell>
          <cell r="BA434">
            <v>0</v>
          </cell>
          <cell r="BB434">
            <v>1791.4060241613383</v>
          </cell>
          <cell r="BC434">
            <v>0</v>
          </cell>
          <cell r="BD434">
            <v>0</v>
          </cell>
          <cell r="BE434">
            <v>0</v>
          </cell>
          <cell r="BF434">
            <v>0</v>
          </cell>
          <cell r="BG434">
            <v>132.08678694852381</v>
          </cell>
          <cell r="BH434">
            <v>144.95821551995238</v>
          </cell>
          <cell r="BI434">
            <v>144.95821551995238</v>
          </cell>
          <cell r="BJ434">
            <v>144.95821551995238</v>
          </cell>
          <cell r="BK434">
            <v>144.95821551995238</v>
          </cell>
          <cell r="BL434">
            <v>177.7435910791686</v>
          </cell>
          <cell r="BM434">
            <v>177.7435910791686</v>
          </cell>
          <cell r="BN434">
            <v>177.74359035416859</v>
          </cell>
          <cell r="BO434">
            <v>-377.30031941713173</v>
          </cell>
          <cell r="BP434">
            <v>867.10336909037369</v>
          </cell>
          <cell r="BQ434">
            <v>153.01558365793335</v>
          </cell>
          <cell r="BR434">
            <v>152.21157360669301</v>
          </cell>
          <cell r="BS434">
            <v>31.454053808745996</v>
          </cell>
          <cell r="BT434">
            <v>179.31474984469077</v>
          </cell>
          <cell r="BU434">
            <v>132.08678694033193</v>
          </cell>
          <cell r="BV434">
            <v>144.95821549747478</v>
          </cell>
          <cell r="BW434">
            <v>144.95821653731605</v>
          </cell>
          <cell r="BX434">
            <v>144.9582148939827</v>
          </cell>
          <cell r="BY434">
            <v>144.95821568798266</v>
          </cell>
          <cell r="BZ434">
            <v>148.66954805964596</v>
          </cell>
          <cell r="CA434">
            <v>148.66954832964601</v>
          </cell>
          <cell r="CB434">
            <v>148.66955010965594</v>
          </cell>
          <cell r="CC434">
            <v>1673.9242569740979</v>
          </cell>
          <cell r="CD434">
            <v>1554.079660354826</v>
          </cell>
          <cell r="CE434">
            <v>1673.9242615062517</v>
          </cell>
          <cell r="CF434">
            <v>1848.9117418383084</v>
          </cell>
          <cell r="CG434">
            <v>2016.4070153895825</v>
          </cell>
          <cell r="CH434">
            <v>2222.6087299282362</v>
          </cell>
          <cell r="CI434">
            <v>2487.2206955812444</v>
          </cell>
          <cell r="CJ434">
            <v>2791.8478066842717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0"/>
  <sheetViews>
    <sheetView showGridLines="0" view="pageLayout" topLeftCell="A4" zoomScale="90" zoomScaleNormal="140" zoomScalePageLayoutView="90" workbookViewId="0">
      <selection activeCell="C45" sqref="C45:L45"/>
    </sheetView>
  </sheetViews>
  <sheetFormatPr baseColWidth="10" defaultColWidth="0" defaultRowHeight="14.4" zeroHeight="1" x14ac:dyDescent="0.3"/>
  <cols>
    <col min="1" max="1" width="2.44140625" style="98" customWidth="1"/>
    <col min="2" max="2" width="1.44140625" style="98" customWidth="1"/>
    <col min="3" max="3" width="31.6640625" style="98" customWidth="1"/>
    <col min="4" max="4" width="11.44140625" style="98" customWidth="1"/>
    <col min="5" max="5" width="11" style="98" customWidth="1"/>
    <col min="6" max="6" width="12.44140625" style="98" customWidth="1"/>
    <col min="7" max="7" width="8.88671875" style="98" customWidth="1"/>
    <col min="8" max="8" width="11.44140625" style="98" customWidth="1"/>
    <col min="9" max="9" width="10.109375" style="98" customWidth="1"/>
    <col min="10" max="10" width="16" style="98" customWidth="1"/>
    <col min="11" max="11" width="8.6640625" style="98" customWidth="1"/>
    <col min="12" max="12" width="24" style="98" customWidth="1"/>
    <col min="13" max="13" width="1.44140625" style="98" customWidth="1"/>
    <col min="14" max="14" width="2.44140625" style="98" customWidth="1"/>
    <col min="15" max="22" width="0" style="98" hidden="1" customWidth="1"/>
    <col min="23" max="16384" width="11.44140625" style="98" hidden="1"/>
  </cols>
  <sheetData>
    <row r="1" spans="2:22" x14ac:dyDescent="0.3"/>
    <row r="2" spans="2:22" ht="45" customHeight="1" x14ac:dyDescent="0.3">
      <c r="B2" s="99"/>
      <c r="C2" s="106"/>
      <c r="D2" s="107"/>
      <c r="E2" s="107"/>
      <c r="F2" s="107"/>
      <c r="G2" s="107"/>
      <c r="H2" s="107"/>
      <c r="I2" s="107"/>
      <c r="J2" s="107"/>
      <c r="K2" s="107"/>
      <c r="L2" s="107"/>
      <c r="M2" s="100"/>
    </row>
    <row r="3" spans="2:22" ht="16.5" customHeight="1" x14ac:dyDescent="0.25">
      <c r="B3" s="101"/>
      <c r="C3" s="152"/>
      <c r="D3" s="152"/>
      <c r="E3" s="152"/>
      <c r="F3" s="152"/>
      <c r="G3" s="152"/>
      <c r="H3" s="152"/>
      <c r="I3" s="152"/>
      <c r="J3" s="152"/>
      <c r="K3" s="152"/>
      <c r="L3" s="152"/>
      <c r="M3" s="102"/>
      <c r="N3" s="103" t="s">
        <v>86</v>
      </c>
      <c r="O3" s="103"/>
      <c r="P3" s="103" t="s">
        <v>78</v>
      </c>
    </row>
    <row r="4" spans="2:22" ht="32.25" customHeight="1" x14ac:dyDescent="0.3">
      <c r="B4" s="101"/>
      <c r="C4" s="151" t="s">
        <v>685</v>
      </c>
      <c r="D4" s="151"/>
      <c r="E4" s="151"/>
      <c r="F4" s="151"/>
      <c r="G4" s="151"/>
      <c r="H4" s="151"/>
      <c r="I4" s="151"/>
      <c r="J4" s="151"/>
      <c r="K4" s="151"/>
      <c r="L4" s="151"/>
      <c r="M4" s="102"/>
      <c r="N4" s="103" t="s">
        <v>77</v>
      </c>
      <c r="O4" s="103"/>
    </row>
    <row r="5" spans="2:22" ht="29.25" customHeight="1" x14ac:dyDescent="0.3">
      <c r="B5" s="101"/>
      <c r="C5" s="170"/>
      <c r="D5" s="170"/>
      <c r="E5" s="170"/>
      <c r="F5" s="170"/>
      <c r="G5" s="170"/>
      <c r="H5" s="170"/>
      <c r="I5" s="170"/>
      <c r="J5" s="170"/>
      <c r="K5" s="73" t="s">
        <v>26</v>
      </c>
      <c r="L5" s="117" t="s">
        <v>735</v>
      </c>
      <c r="M5" s="102"/>
      <c r="N5" s="103" t="s">
        <v>195</v>
      </c>
      <c r="O5" s="103" t="s">
        <v>79</v>
      </c>
      <c r="P5" s="103"/>
      <c r="Q5" s="103"/>
      <c r="R5" s="103"/>
      <c r="S5" s="103"/>
      <c r="T5" s="103"/>
      <c r="U5" s="103"/>
      <c r="V5" s="103"/>
    </row>
    <row r="6" spans="2:22" x14ac:dyDescent="0.3">
      <c r="B6" s="101"/>
      <c r="C6" s="153" t="s">
        <v>27</v>
      </c>
      <c r="D6" s="153"/>
      <c r="E6" s="38"/>
      <c r="F6" s="38"/>
      <c r="G6" s="38"/>
      <c r="H6" s="38"/>
      <c r="I6" s="38"/>
      <c r="J6" s="38"/>
      <c r="K6" s="37" t="s">
        <v>53</v>
      </c>
      <c r="L6" s="116">
        <f>IFERROR(VLOOKUP(L5,'Lay Out'!$B$4:$AS$501,2,0),"")</f>
        <v>45979</v>
      </c>
      <c r="M6" s="102"/>
      <c r="N6" s="103" t="s">
        <v>74</v>
      </c>
      <c r="O6" s="103" t="s">
        <v>80</v>
      </c>
    </row>
    <row r="7" spans="2:22" ht="20.25" customHeight="1" x14ac:dyDescent="0.3">
      <c r="B7" s="101"/>
      <c r="C7" s="39" t="s">
        <v>48</v>
      </c>
      <c r="D7" s="124" t="str">
        <f>IFERROR(VLOOKUP(L5,'Lay Out'!$B$4:$AS$501,4,0),"")</f>
        <v>TLAPALERIA ESTRELLA SA DE CV</v>
      </c>
      <c r="E7" s="124"/>
      <c r="F7" s="124"/>
      <c r="G7" s="124"/>
      <c r="H7" s="124"/>
      <c r="I7" s="124"/>
      <c r="J7" s="125"/>
      <c r="K7" s="40" t="s">
        <v>2</v>
      </c>
      <c r="L7" s="41" t="str">
        <f>IFERROR(VLOOKUP(L5,'Lay Out'!$B$4:$AS$501,7,0),"")</f>
        <v>TLE011123890</v>
      </c>
      <c r="M7" s="102"/>
      <c r="N7" s="103"/>
      <c r="O7" s="103" t="s">
        <v>81</v>
      </c>
    </row>
    <row r="8" spans="2:22" ht="20.25" customHeight="1" x14ac:dyDescent="0.3">
      <c r="B8" s="101"/>
      <c r="C8" s="39" t="s">
        <v>50</v>
      </c>
      <c r="D8" s="166" t="str">
        <f>IFERROR(VLOOKUP(L5,'Lay Out'!$B$4:$AS$501,5,0),"")</f>
        <v>JOSE ARTURO PEREZ</v>
      </c>
      <c r="E8" s="167"/>
      <c r="F8" s="167"/>
      <c r="G8" s="167"/>
      <c r="H8" s="167"/>
      <c r="I8" s="167"/>
      <c r="J8" s="168"/>
      <c r="K8" s="168"/>
      <c r="L8" s="169"/>
      <c r="M8" s="102"/>
      <c r="N8" s="103" t="s">
        <v>75</v>
      </c>
      <c r="O8" s="103" t="s">
        <v>82</v>
      </c>
    </row>
    <row r="9" spans="2:22" ht="20.25" customHeight="1" x14ac:dyDescent="0.3">
      <c r="B9" s="101"/>
      <c r="C9" s="42" t="s">
        <v>537</v>
      </c>
      <c r="D9" s="158" t="str">
        <f>IFERROR(VLOOKUP(L5,'Lay Out'!$B$4:$AS$501,8,0),"")</f>
        <v>PERSONA MORAL</v>
      </c>
      <c r="E9" s="159"/>
      <c r="F9" s="159"/>
      <c r="G9" s="159"/>
      <c r="H9" s="159"/>
      <c r="I9" s="159"/>
      <c r="J9" s="159"/>
      <c r="K9" s="159"/>
      <c r="L9" s="160"/>
      <c r="M9" s="102"/>
      <c r="N9" s="103" t="s">
        <v>194</v>
      </c>
      <c r="O9" s="103"/>
    </row>
    <row r="10" spans="2:22" ht="20.25" customHeight="1" x14ac:dyDescent="0.3">
      <c r="B10" s="101"/>
      <c r="C10" s="156" t="s">
        <v>63</v>
      </c>
      <c r="D10" s="156"/>
      <c r="E10" s="156"/>
      <c r="F10" s="156"/>
      <c r="G10" s="156"/>
      <c r="H10" s="157"/>
      <c r="I10" s="132" t="str">
        <f>IFERROR(VLOOKUP(L5,'Lay Out'!$B$4:$AS$501,6,0)," ")</f>
        <v>MASCULINO</v>
      </c>
      <c r="J10" s="132"/>
      <c r="K10" s="132"/>
      <c r="L10" s="132"/>
      <c r="M10" s="102"/>
      <c r="N10" s="103" t="s">
        <v>76</v>
      </c>
      <c r="O10" s="103"/>
    </row>
    <row r="11" spans="2:22" ht="6.75" customHeight="1" x14ac:dyDescent="0.3">
      <c r="B11" s="101"/>
      <c r="C11" s="95"/>
      <c r="D11" s="95"/>
      <c r="E11" s="95"/>
      <c r="F11" s="95"/>
      <c r="G11" s="95"/>
      <c r="H11" s="95"/>
      <c r="I11" s="154"/>
      <c r="J11" s="154"/>
      <c r="K11" s="154"/>
      <c r="L11" s="154"/>
      <c r="M11" s="102"/>
      <c r="N11" s="103"/>
      <c r="O11" s="103"/>
    </row>
    <row r="12" spans="2:22" x14ac:dyDescent="0.3">
      <c r="B12" s="101"/>
      <c r="C12" s="153" t="s">
        <v>28</v>
      </c>
      <c r="D12" s="153"/>
      <c r="E12" s="154"/>
      <c r="F12" s="154"/>
      <c r="G12" s="154"/>
      <c r="H12" s="154"/>
      <c r="I12" s="154"/>
      <c r="J12" s="154"/>
      <c r="K12" s="154"/>
      <c r="L12" s="154"/>
      <c r="M12" s="102"/>
      <c r="N12" s="103"/>
      <c r="O12" s="103"/>
    </row>
    <row r="13" spans="2:22" ht="20.25" customHeight="1" x14ac:dyDescent="0.3">
      <c r="B13" s="101"/>
      <c r="C13" s="39" t="s">
        <v>29</v>
      </c>
      <c r="D13" s="155" t="str">
        <f>IFERROR(VLOOKUP(L5,'Lay Out'!$B$4:$AS$501,9,0),"")</f>
        <v>NORTE</v>
      </c>
      <c r="E13" s="155"/>
      <c r="F13" s="155"/>
      <c r="G13" s="155"/>
      <c r="H13" s="155"/>
      <c r="I13" s="155"/>
      <c r="J13" s="155"/>
      <c r="K13" s="54" t="s">
        <v>30</v>
      </c>
      <c r="L13" s="41">
        <f>IFERROR(VLOOKUP(L5,'Lay Out'!$B$4:$AS$501,10,0),"")</f>
        <v>12</v>
      </c>
      <c r="M13" s="102"/>
      <c r="N13" s="103"/>
      <c r="O13" s="103"/>
    </row>
    <row r="14" spans="2:22" ht="20.25" customHeight="1" x14ac:dyDescent="0.3">
      <c r="B14" s="101"/>
      <c r="C14" s="39" t="s">
        <v>31</v>
      </c>
      <c r="D14" s="166" t="str">
        <f>IFERROR(VLOOKUP(L5,'Lay Out'!$B$4:$AS$501,11,0),"")</f>
        <v>CENTRO</v>
      </c>
      <c r="E14" s="167"/>
      <c r="F14" s="167"/>
      <c r="G14" s="167"/>
      <c r="H14" s="167"/>
      <c r="I14" s="167"/>
      <c r="J14" s="167"/>
      <c r="K14" s="39" t="s">
        <v>6</v>
      </c>
      <c r="L14" s="41" t="str">
        <f>IFERROR(VLOOKUP(L5,'Lay Out'!$B$4:$AS$501,13,0),"")</f>
        <v>62000</v>
      </c>
      <c r="M14" s="102"/>
      <c r="N14" s="103"/>
      <c r="O14" s="103"/>
    </row>
    <row r="15" spans="2:22" ht="20.25" customHeight="1" x14ac:dyDescent="0.3">
      <c r="B15" s="101"/>
      <c r="C15" s="39" t="s">
        <v>553</v>
      </c>
      <c r="D15" s="155" t="str">
        <f>IFERROR(VLOOKUP(L5,'Lay Out'!$B$4:$AS$501,12,0),"")</f>
        <v>CUERNAVACA</v>
      </c>
      <c r="E15" s="155"/>
      <c r="F15" s="155"/>
      <c r="G15" s="155"/>
      <c r="H15" s="155"/>
      <c r="I15" s="155"/>
      <c r="J15" s="39" t="s">
        <v>32</v>
      </c>
      <c r="K15" s="155" t="str">
        <f>IFERROR(VLOOKUP(L5,'Lay Out'!$B$4:$AS$501,14,0),"")</f>
        <v>MORELOS</v>
      </c>
      <c r="L15" s="155"/>
      <c r="M15" s="102"/>
      <c r="N15" s="103" t="s">
        <v>83</v>
      </c>
      <c r="O15" s="103"/>
    </row>
    <row r="16" spans="2:22" ht="20.25" customHeight="1" x14ac:dyDescent="0.3">
      <c r="B16" s="101"/>
      <c r="C16" s="39" t="s">
        <v>33</v>
      </c>
      <c r="D16" s="43" t="s">
        <v>49</v>
      </c>
      <c r="E16" s="161">
        <f>IFERROR(VLOOKUP(L5,'Lay Out'!$B$4:$AS$501,15,0),"")</f>
        <v>1234567899</v>
      </c>
      <c r="F16" s="124"/>
      <c r="G16" s="124"/>
      <c r="H16" s="173" t="s">
        <v>34</v>
      </c>
      <c r="I16" s="174"/>
      <c r="J16" s="171">
        <f>IFERROR(VLOOKUP(L5,'Lay Out'!$B$4:$AS$501,16,0),"")</f>
        <v>1234567899</v>
      </c>
      <c r="K16" s="171"/>
      <c r="L16" s="171"/>
      <c r="M16" s="102"/>
      <c r="N16" s="103"/>
      <c r="O16" s="103"/>
    </row>
    <row r="17" spans="2:15" ht="20.25" customHeight="1" x14ac:dyDescent="0.3">
      <c r="B17" s="101"/>
      <c r="C17" s="39" t="s">
        <v>35</v>
      </c>
      <c r="D17" s="161" t="str">
        <f>IFERROR(VLOOKUP(L5,'Lay Out'!$B$4:$AS$501,17,0),"")</f>
        <v>pyme@nafin.com</v>
      </c>
      <c r="E17" s="124"/>
      <c r="F17" s="124"/>
      <c r="G17" s="124"/>
      <c r="H17" s="124"/>
      <c r="I17" s="124"/>
      <c r="J17" s="124"/>
      <c r="K17" s="124"/>
      <c r="L17" s="125"/>
      <c r="M17" s="102"/>
      <c r="N17" s="103"/>
      <c r="O17" s="103"/>
    </row>
    <row r="18" spans="2:15" ht="9.75" customHeight="1" x14ac:dyDescent="0.3">
      <c r="B18" s="101"/>
      <c r="C18" s="44"/>
      <c r="D18" s="45"/>
      <c r="E18" s="45"/>
      <c r="F18" s="45"/>
      <c r="G18" s="45"/>
      <c r="H18" s="45"/>
      <c r="I18" s="45"/>
      <c r="J18" s="45"/>
      <c r="K18" s="45"/>
      <c r="L18" s="45"/>
      <c r="M18" s="102"/>
      <c r="N18" s="103"/>
      <c r="O18" s="103"/>
    </row>
    <row r="19" spans="2:15" ht="20.25" customHeight="1" x14ac:dyDescent="0.3">
      <c r="B19" s="101"/>
      <c r="C19" s="162" t="s">
        <v>36</v>
      </c>
      <c r="D19" s="162"/>
      <c r="E19" s="38"/>
      <c r="F19" s="38"/>
      <c r="G19" s="38"/>
      <c r="H19" s="38"/>
      <c r="I19" s="38"/>
      <c r="J19" s="38"/>
      <c r="K19" s="38"/>
      <c r="L19" s="46"/>
      <c r="M19" s="102"/>
      <c r="N19" s="103" t="s">
        <v>84</v>
      </c>
      <c r="O19" s="103"/>
    </row>
    <row r="20" spans="2:15" ht="36" customHeight="1" x14ac:dyDescent="0.3">
      <c r="B20" s="101"/>
      <c r="C20" s="55" t="s">
        <v>395</v>
      </c>
      <c r="D20" s="163" t="str">
        <f>IFERROR(VLOOKUP(L5,'Lay Out'!$B$4:$AS$501,21,0),"")</f>
        <v>COMERCIO</v>
      </c>
      <c r="E20" s="163"/>
      <c r="F20" s="163"/>
      <c r="G20" s="163"/>
      <c r="H20" s="164" t="s">
        <v>396</v>
      </c>
      <c r="I20" s="164"/>
      <c r="J20" s="165" t="str">
        <f>IFERROR(VLOOKUP(L5,'Lay Out'!$B$4:$AS$501,20,0),"")</f>
        <v>10 Comercio al por mayor</v>
      </c>
      <c r="K20" s="165"/>
      <c r="L20" s="165"/>
      <c r="M20" s="102"/>
      <c r="N20" s="103"/>
      <c r="O20" s="103"/>
    </row>
    <row r="21" spans="2:15" ht="28.5" customHeight="1" x14ac:dyDescent="0.3">
      <c r="B21" s="101"/>
      <c r="C21" s="146" t="s">
        <v>397</v>
      </c>
      <c r="D21" s="137" t="str">
        <f>IFERROR(VLOOKUP(L5,'Lay Out'!$B$4:$AS$501,19,0),"")</f>
        <v>4311 Comercio al por mayor de abarrotes y alimentos</v>
      </c>
      <c r="E21" s="138"/>
      <c r="F21" s="138"/>
      <c r="G21" s="139"/>
      <c r="H21" s="133" t="s">
        <v>552</v>
      </c>
      <c r="I21" s="134"/>
      <c r="J21" s="137" t="str">
        <f>IFERROR(VLOOKUP(L5,'Lay Out'!$B$4:$AS$501,18,0),"")</f>
        <v>43111 Comercio al por mayor de abarrotes</v>
      </c>
      <c r="K21" s="138"/>
      <c r="L21" s="139"/>
      <c r="M21" s="102"/>
    </row>
    <row r="22" spans="2:15" ht="21.75" customHeight="1" x14ac:dyDescent="0.3">
      <c r="B22" s="101"/>
      <c r="C22" s="146"/>
      <c r="D22" s="140"/>
      <c r="E22" s="141"/>
      <c r="F22" s="141"/>
      <c r="G22" s="142"/>
      <c r="H22" s="135"/>
      <c r="I22" s="136"/>
      <c r="J22" s="140"/>
      <c r="K22" s="141"/>
      <c r="L22" s="142"/>
      <c r="M22" s="102"/>
    </row>
    <row r="23" spans="2:15" ht="33" customHeight="1" x14ac:dyDescent="0.3">
      <c r="B23" s="101"/>
      <c r="C23" s="39" t="s">
        <v>37</v>
      </c>
      <c r="D23" s="94">
        <f>IFERROR(VLOOKUP(L5,'Lay Out'!$B$4:$AS$501,22,0),"")</f>
        <v>5</v>
      </c>
      <c r="E23" s="97" t="s">
        <v>38</v>
      </c>
      <c r="F23" s="94">
        <f>IFERROR(VLOOKUP(L5,'Lay Out'!$B$4:$AS$501,23,0),"")</f>
        <v>2</v>
      </c>
      <c r="G23" s="97" t="s">
        <v>39</v>
      </c>
      <c r="H23" s="132">
        <f>IFERROR(VLOOKUP(L5,'Lay Out'!$B$4:$AS$501,24,0),"")</f>
        <v>3</v>
      </c>
      <c r="I23" s="132"/>
      <c r="J23" s="84" t="s">
        <v>52</v>
      </c>
      <c r="K23" s="147">
        <f>IFERROR(VLOOKUP(L5,'Lay Out'!$B$4:$AS$501,25,0),"")</f>
        <v>1000000</v>
      </c>
      <c r="L23" s="147"/>
      <c r="M23" s="102"/>
    </row>
    <row r="24" spans="2:15" ht="24.75" customHeight="1" x14ac:dyDescent="0.3">
      <c r="B24" s="101"/>
      <c r="C24" s="39" t="s">
        <v>40</v>
      </c>
      <c r="D24" s="148" t="str">
        <f>IFERROR(VLOOKUP(L5,'Lay Out'!$B$4:$AS$501,26,0),"")</f>
        <v>CAPITAL DE TRABAJO</v>
      </c>
      <c r="E24" s="149"/>
      <c r="F24" s="149"/>
      <c r="G24" s="149"/>
      <c r="H24" s="149"/>
      <c r="I24" s="149"/>
      <c r="J24" s="149"/>
      <c r="K24" s="149"/>
      <c r="L24" s="150"/>
      <c r="M24" s="102"/>
    </row>
    <row r="25" spans="2:15" ht="21.75" customHeight="1" x14ac:dyDescent="0.3">
      <c r="B25" s="101"/>
      <c r="C25" s="39" t="s">
        <v>41</v>
      </c>
      <c r="D25" s="148" t="str">
        <f>IFERROR(VLOOKUP(L5,'Lay Out'!$B$4:$AS$501,27,0),"")</f>
        <v>PROPIO</v>
      </c>
      <c r="E25" s="149"/>
      <c r="F25" s="149"/>
      <c r="G25" s="149"/>
      <c r="H25" s="149"/>
      <c r="I25" s="149"/>
      <c r="J25" s="149"/>
      <c r="K25" s="149"/>
      <c r="L25" s="150"/>
      <c r="M25" s="102"/>
    </row>
    <row r="26" spans="2:15" ht="25.5" customHeight="1" x14ac:dyDescent="0.3">
      <c r="B26" s="101"/>
      <c r="C26" s="39" t="s">
        <v>42</v>
      </c>
      <c r="D26" s="143" t="str">
        <f>IFERROR(VLOOKUP(L5,'Lay Out'!$B$4:$AS$501,28,0),"")</f>
        <v>ESTADOS FINANCIEROS</v>
      </c>
      <c r="E26" s="144"/>
      <c r="F26" s="144"/>
      <c r="G26" s="144"/>
      <c r="H26" s="144"/>
      <c r="I26" s="144"/>
      <c r="J26" s="144"/>
      <c r="K26" s="144"/>
      <c r="L26" s="145"/>
      <c r="M26" s="102"/>
    </row>
    <row r="27" spans="2:15" ht="11.25" customHeight="1" x14ac:dyDescent="0.3">
      <c r="B27" s="101"/>
      <c r="C27" s="44"/>
      <c r="D27" s="44"/>
      <c r="E27" s="95"/>
      <c r="F27" s="95"/>
      <c r="G27" s="95"/>
      <c r="H27" s="95"/>
      <c r="I27" s="95"/>
      <c r="J27" s="95"/>
      <c r="K27" s="95"/>
      <c r="L27" s="95"/>
      <c r="M27" s="102"/>
    </row>
    <row r="28" spans="2:15" ht="24" customHeight="1" x14ac:dyDescent="0.3">
      <c r="B28" s="101"/>
      <c r="C28" s="172" t="s">
        <v>43</v>
      </c>
      <c r="D28" s="172"/>
      <c r="E28" s="132" t="str">
        <f>IFERROR(VLOOKUP(L5,'Lay Out'!$B$4:$AS$501,29,0),"")</f>
        <v>NOMINA</v>
      </c>
      <c r="F28" s="132"/>
      <c r="G28" s="132"/>
      <c r="H28" s="132"/>
      <c r="I28" s="132"/>
      <c r="J28" s="132"/>
      <c r="K28" s="132"/>
      <c r="L28" s="132"/>
      <c r="M28" s="102"/>
    </row>
    <row r="29" spans="2:15" ht="23.25" customHeight="1" x14ac:dyDescent="0.3">
      <c r="B29" s="101"/>
      <c r="C29" s="129" t="s">
        <v>44</v>
      </c>
      <c r="D29" s="129"/>
      <c r="E29" s="147">
        <f>IFERROR(VLOOKUP(L5,'Lay Out'!$B$4:$AS$501,32,0),"")</f>
        <v>100000</v>
      </c>
      <c r="F29" s="147"/>
      <c r="G29" s="147"/>
      <c r="H29" s="147"/>
      <c r="I29" s="147"/>
      <c r="J29" s="147"/>
      <c r="K29" s="147"/>
      <c r="L29" s="147"/>
      <c r="M29" s="102"/>
    </row>
    <row r="30" spans="2:15" ht="21.75" customHeight="1" x14ac:dyDescent="0.3">
      <c r="B30" s="101"/>
      <c r="C30" s="129" t="s">
        <v>45</v>
      </c>
      <c r="D30" s="129"/>
      <c r="E30" s="132" t="str">
        <f>IFERROR(VLOOKUP(L5,'Lay Out'!$B$4:$AS$501,30,0),"")</f>
        <v>Banorte</v>
      </c>
      <c r="F30" s="132"/>
      <c r="G30" s="132"/>
      <c r="H30" s="132"/>
      <c r="I30" s="132"/>
      <c r="J30" s="132"/>
      <c r="K30" s="132"/>
      <c r="L30" s="132"/>
      <c r="M30" s="102"/>
    </row>
    <row r="31" spans="2:15" ht="15" customHeight="1" x14ac:dyDescent="0.3">
      <c r="B31" s="101"/>
      <c r="C31" s="177" t="s">
        <v>734</v>
      </c>
      <c r="D31" s="178"/>
      <c r="E31" s="178"/>
      <c r="F31" s="178"/>
      <c r="G31" s="178"/>
      <c r="H31" s="178"/>
      <c r="I31" s="178"/>
      <c r="J31" s="179"/>
      <c r="K31" s="183" t="s">
        <v>677</v>
      </c>
      <c r="L31" s="184"/>
      <c r="M31" s="102"/>
    </row>
    <row r="32" spans="2:15" ht="134.25" customHeight="1" x14ac:dyDescent="0.3">
      <c r="B32" s="101"/>
      <c r="C32" s="180"/>
      <c r="D32" s="181"/>
      <c r="E32" s="181"/>
      <c r="F32" s="181"/>
      <c r="G32" s="181"/>
      <c r="H32" s="181"/>
      <c r="I32" s="181"/>
      <c r="J32" s="182"/>
      <c r="K32" s="185"/>
      <c r="L32" s="186"/>
      <c r="M32" s="102"/>
    </row>
    <row r="33" spans="2:13" ht="18.75" customHeight="1" x14ac:dyDescent="0.3">
      <c r="B33" s="101"/>
      <c r="C33" s="130" t="s">
        <v>46</v>
      </c>
      <c r="D33" s="130"/>
      <c r="E33" s="130"/>
      <c r="F33" s="130"/>
      <c r="G33" s="130"/>
      <c r="H33" s="130"/>
      <c r="I33" s="130"/>
      <c r="J33" s="130"/>
      <c r="K33" s="130"/>
      <c r="L33" s="130"/>
      <c r="M33" s="102"/>
    </row>
    <row r="34" spans="2:13" ht="19.5" customHeight="1" x14ac:dyDescent="0.3">
      <c r="B34" s="101"/>
      <c r="C34" s="47" t="s">
        <v>47</v>
      </c>
      <c r="D34" s="131">
        <f>IFERROR(VLOOKUP(L5,'Lay Out'!$B$4:$AS$501,3,0),"")</f>
        <v>45987</v>
      </c>
      <c r="E34" s="132"/>
      <c r="F34" s="132"/>
      <c r="G34" s="132"/>
      <c r="H34" s="132"/>
      <c r="I34" s="132"/>
      <c r="J34" s="132"/>
      <c r="K34" s="132"/>
      <c r="L34" s="132"/>
      <c r="M34" s="102"/>
    </row>
    <row r="35" spans="2:13" ht="22.5" customHeight="1" x14ac:dyDescent="0.3">
      <c r="B35" s="101"/>
      <c r="C35" s="47" t="s">
        <v>14</v>
      </c>
      <c r="D35" s="132"/>
      <c r="E35" s="132"/>
      <c r="F35" s="132"/>
      <c r="G35" s="132"/>
      <c r="H35" s="132"/>
      <c r="I35" s="132"/>
      <c r="J35" s="132"/>
      <c r="K35" s="132"/>
      <c r="L35" s="132"/>
      <c r="M35" s="102"/>
    </row>
    <row r="36" spans="2:13" ht="100.5" customHeight="1" x14ac:dyDescent="0.3">
      <c r="B36" s="101"/>
      <c r="C36" s="190"/>
      <c r="D36" s="191"/>
      <c r="E36" s="191"/>
      <c r="F36" s="191"/>
      <c r="G36" s="191"/>
      <c r="H36" s="191"/>
      <c r="I36" s="191"/>
      <c r="J36" s="191"/>
      <c r="K36" s="191"/>
      <c r="L36" s="192"/>
      <c r="M36" s="102"/>
    </row>
    <row r="37" spans="2:13" x14ac:dyDescent="0.3">
      <c r="B37" s="101"/>
      <c r="C37" s="193"/>
      <c r="D37" s="194"/>
      <c r="E37" s="194"/>
      <c r="F37" s="194"/>
      <c r="G37" s="194"/>
      <c r="H37" s="194"/>
      <c r="I37" s="194"/>
      <c r="J37" s="194"/>
      <c r="K37" s="194"/>
      <c r="L37" s="195"/>
      <c r="M37" s="102"/>
    </row>
    <row r="38" spans="2:13" ht="16.2" x14ac:dyDescent="0.4">
      <c r="B38" s="101"/>
      <c r="C38" s="193" t="str">
        <f>IFERROR(VLOOKUP(L5,'Lay Out'!$B$4:$AS$501,34,0),"")</f>
        <v>MBA. JOSÉ HUGO MARIACA TORRES</v>
      </c>
      <c r="D38" s="194"/>
      <c r="E38" s="194"/>
      <c r="F38" s="194"/>
      <c r="G38" s="194"/>
      <c r="H38" s="194"/>
      <c r="I38" s="194"/>
      <c r="J38" s="194"/>
      <c r="K38" s="194"/>
      <c r="L38" s="195"/>
      <c r="M38" s="102"/>
    </row>
    <row r="39" spans="2:13" ht="12.75" customHeight="1" x14ac:dyDescent="0.4">
      <c r="B39" s="101"/>
      <c r="C39" s="187" t="s">
        <v>740</v>
      </c>
      <c r="D39" s="188"/>
      <c r="E39" s="188"/>
      <c r="F39" s="188"/>
      <c r="G39" s="188"/>
      <c r="H39" s="188"/>
      <c r="I39" s="188"/>
      <c r="J39" s="188"/>
      <c r="K39" s="188"/>
      <c r="L39" s="189"/>
      <c r="M39" s="102"/>
    </row>
    <row r="40" spans="2:13" ht="18.75" customHeight="1" x14ac:dyDescent="0.3">
      <c r="B40" s="101"/>
      <c r="C40" s="126" t="s">
        <v>493</v>
      </c>
      <c r="D40" s="127"/>
      <c r="E40" s="127"/>
      <c r="F40" s="127"/>
      <c r="G40" s="127"/>
      <c r="H40" s="127"/>
      <c r="I40" s="127"/>
      <c r="J40" s="127"/>
      <c r="K40" s="127"/>
      <c r="L40" s="128"/>
      <c r="M40" s="102"/>
    </row>
    <row r="41" spans="2:13" ht="7.5" customHeight="1" x14ac:dyDescent="0.3">
      <c r="B41" s="101"/>
      <c r="C41" s="175"/>
      <c r="D41" s="175"/>
      <c r="E41" s="175"/>
      <c r="F41" s="175"/>
      <c r="G41" s="175"/>
      <c r="H41" s="175"/>
      <c r="I41" s="175"/>
      <c r="J41" s="175"/>
      <c r="K41" s="175"/>
      <c r="L41" s="176"/>
      <c r="M41" s="102"/>
    </row>
    <row r="42" spans="2:13" ht="189" customHeight="1" x14ac:dyDescent="0.3">
      <c r="B42" s="101"/>
      <c r="C42" s="121" t="s">
        <v>741</v>
      </c>
      <c r="D42" s="122"/>
      <c r="E42" s="122"/>
      <c r="F42" s="122"/>
      <c r="G42" s="122"/>
      <c r="H42" s="122"/>
      <c r="I42" s="122"/>
      <c r="J42" s="122"/>
      <c r="K42" s="122"/>
      <c r="L42" s="123"/>
      <c r="M42" s="102"/>
    </row>
    <row r="43" spans="2:13" ht="40.5" customHeight="1" x14ac:dyDescent="0.3">
      <c r="B43" s="104"/>
      <c r="C43" s="121"/>
      <c r="D43" s="122"/>
      <c r="E43" s="122"/>
      <c r="F43" s="122"/>
      <c r="G43" s="122"/>
      <c r="H43" s="122"/>
      <c r="I43" s="122"/>
      <c r="J43" s="122"/>
      <c r="K43" s="122"/>
      <c r="L43" s="123"/>
      <c r="M43" s="105"/>
    </row>
    <row r="44" spans="2:13" x14ac:dyDescent="0.3">
      <c r="C44" s="121"/>
      <c r="D44" s="122"/>
      <c r="E44" s="122"/>
      <c r="F44" s="122"/>
      <c r="G44" s="122"/>
      <c r="H44" s="122"/>
      <c r="I44" s="122"/>
      <c r="J44" s="122"/>
      <c r="K44" s="122"/>
      <c r="L44" s="123"/>
    </row>
    <row r="45" spans="2:13" x14ac:dyDescent="0.3">
      <c r="C45" s="121"/>
      <c r="D45" s="122"/>
      <c r="E45" s="122"/>
      <c r="F45" s="122"/>
      <c r="G45" s="122"/>
      <c r="H45" s="122"/>
      <c r="I45" s="122"/>
      <c r="J45" s="122"/>
      <c r="K45" s="122"/>
      <c r="L45" s="123"/>
    </row>
    <row r="46" spans="2:13" x14ac:dyDescent="0.3">
      <c r="C46" s="121"/>
      <c r="D46" s="122"/>
      <c r="E46" s="122"/>
      <c r="F46" s="122"/>
      <c r="G46" s="122"/>
      <c r="H46" s="122"/>
      <c r="I46" s="122"/>
      <c r="J46" s="122"/>
      <c r="K46" s="122"/>
      <c r="L46" s="123"/>
    </row>
    <row r="47" spans="2:13" x14ac:dyDescent="0.3"/>
    <row r="48" spans="2:13" x14ac:dyDescent="0.3"/>
    <row r="49" x14ac:dyDescent="0.3"/>
    <row r="50" x14ac:dyDescent="0.3"/>
  </sheetData>
  <mergeCells count="55">
    <mergeCell ref="C42:L42"/>
    <mergeCell ref="C41:L41"/>
    <mergeCell ref="E30:L30"/>
    <mergeCell ref="C31:J32"/>
    <mergeCell ref="K31:L32"/>
    <mergeCell ref="C39:L39"/>
    <mergeCell ref="C36:L37"/>
    <mergeCell ref="C38:L38"/>
    <mergeCell ref="D25:L25"/>
    <mergeCell ref="C6:D6"/>
    <mergeCell ref="K11:L11"/>
    <mergeCell ref="E28:L28"/>
    <mergeCell ref="C29:D29"/>
    <mergeCell ref="E29:L29"/>
    <mergeCell ref="J16:L16"/>
    <mergeCell ref="C28:D28"/>
    <mergeCell ref="I11:J11"/>
    <mergeCell ref="K15:L15"/>
    <mergeCell ref="H16:I16"/>
    <mergeCell ref="D15:I15"/>
    <mergeCell ref="D21:G22"/>
    <mergeCell ref="E16:G16"/>
    <mergeCell ref="D14:J14"/>
    <mergeCell ref="C4:L4"/>
    <mergeCell ref="C3:L3"/>
    <mergeCell ref="H23:I23"/>
    <mergeCell ref="C12:D12"/>
    <mergeCell ref="E12:L12"/>
    <mergeCell ref="D13:J13"/>
    <mergeCell ref="C10:H10"/>
    <mergeCell ref="D9:L9"/>
    <mergeCell ref="I10:L10"/>
    <mergeCell ref="D17:L17"/>
    <mergeCell ref="C19:D19"/>
    <mergeCell ref="D20:G20"/>
    <mergeCell ref="H20:I20"/>
    <mergeCell ref="J20:L20"/>
    <mergeCell ref="D8:L8"/>
    <mergeCell ref="C5:J5"/>
    <mergeCell ref="C43:L43"/>
    <mergeCell ref="C44:L44"/>
    <mergeCell ref="C45:L45"/>
    <mergeCell ref="C46:L46"/>
    <mergeCell ref="D7:J7"/>
    <mergeCell ref="C40:L40"/>
    <mergeCell ref="C30:D30"/>
    <mergeCell ref="C33:L33"/>
    <mergeCell ref="D34:L34"/>
    <mergeCell ref="H21:I22"/>
    <mergeCell ref="J21:L22"/>
    <mergeCell ref="D26:L26"/>
    <mergeCell ref="C21:C22"/>
    <mergeCell ref="D35:L35"/>
    <mergeCell ref="K23:L23"/>
    <mergeCell ref="D24:L24"/>
  </mergeCells>
  <pageMargins left="0.25" right="0.25" top="0.75" bottom="0.75" header="0.3" footer="0.3"/>
  <pageSetup scale="53"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C608576E-3247-4D2E-957F-4B54B93E36D7}">
            <xm:f>NOT(ISERROR(SEARCH("-",L5)))</xm:f>
            <xm:f>"-"</xm:f>
            <x14:dxf>
              <font>
                <b/>
                <i val="0"/>
                <color rgb="FFC00000"/>
              </font>
            </x14:dxf>
          </x14:cfRule>
          <xm:sqref>L5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Z1035"/>
  <sheetViews>
    <sheetView tabSelected="1" topLeftCell="AD1" zoomScale="85" zoomScaleNormal="85" workbookViewId="0">
      <pane ySplit="3" topLeftCell="A4" activePane="bottomLeft" state="frozen"/>
      <selection pane="bottomLeft" activeCell="I14" sqref="I14"/>
    </sheetView>
  </sheetViews>
  <sheetFormatPr baseColWidth="10" defaultColWidth="0" defaultRowHeight="14.4" x14ac:dyDescent="0.3"/>
  <cols>
    <col min="1" max="1" width="15.33203125" hidden="1" customWidth="1"/>
    <col min="2" max="2" width="20.33203125" hidden="1" customWidth="1"/>
    <col min="3" max="3" width="16.44140625" customWidth="1"/>
    <col min="4" max="4" width="18.5546875" hidden="1" customWidth="1"/>
    <col min="5" max="5" width="58" customWidth="1"/>
    <col min="6" max="6" width="44.5546875" customWidth="1"/>
    <col min="7" max="7" width="36.33203125" customWidth="1"/>
    <col min="8" max="8" width="26.6640625" customWidth="1"/>
    <col min="9" max="9" width="49.88671875" bestFit="1" customWidth="1"/>
    <col min="10" max="10" width="35.6640625" customWidth="1"/>
    <col min="11" max="11" width="11.88671875" bestFit="1" customWidth="1"/>
    <col min="12" max="12" width="28.6640625" customWidth="1"/>
    <col min="13" max="13" width="25.109375" customWidth="1"/>
    <col min="14" max="14" width="15.6640625" customWidth="1"/>
    <col min="15" max="15" width="18.109375" bestFit="1" customWidth="1"/>
    <col min="16" max="16" width="20.88671875" customWidth="1"/>
    <col min="17" max="17" width="18.44140625" bestFit="1" customWidth="1"/>
    <col min="18" max="18" width="11.44140625" customWidth="1"/>
    <col min="19" max="19" width="44.109375" customWidth="1"/>
    <col min="20" max="20" width="29.6640625" customWidth="1"/>
    <col min="21" max="21" width="34.109375" customWidth="1"/>
    <col min="22" max="22" width="22.6640625" customWidth="1"/>
    <col min="23" max="23" width="12.88671875" customWidth="1"/>
    <col min="24" max="24" width="16.6640625" customWidth="1"/>
    <col min="25" max="25" width="15.44140625" customWidth="1"/>
    <col min="26" max="26" width="26" style="1" customWidth="1"/>
    <col min="27" max="27" width="19.5546875" bestFit="1" customWidth="1"/>
    <col min="28" max="28" width="12.6640625" customWidth="1"/>
    <col min="29" max="29" width="53.5546875" bestFit="1" customWidth="1"/>
    <col min="30" max="30" width="24" customWidth="1"/>
    <col min="31" max="31" width="23.88671875" customWidth="1"/>
    <col min="32" max="32" width="27.109375" hidden="1" customWidth="1"/>
    <col min="33" max="33" width="22" customWidth="1"/>
    <col min="34" max="34" width="21.5546875" customWidth="1"/>
    <col min="35" max="35" width="32.5546875" bestFit="1" customWidth="1"/>
    <col min="36" max="36" width="25.109375" hidden="1" customWidth="1"/>
    <col min="37" max="37" width="15.88671875" hidden="1" customWidth="1"/>
    <col min="38" max="38" width="24.5546875" hidden="1" customWidth="1"/>
    <col min="39" max="39" width="16.44140625" style="72" hidden="1" customWidth="1"/>
    <col min="40" max="40" width="25.33203125" hidden="1" customWidth="1"/>
    <col min="41" max="41" width="15.88671875" hidden="1" customWidth="1"/>
    <col min="42" max="42" width="23.88671875" hidden="1" customWidth="1"/>
    <col min="43" max="43" width="11.44140625" hidden="1" customWidth="1"/>
    <col min="44" max="44" width="16" hidden="1" customWidth="1"/>
    <col min="45" max="45" width="11.44140625" hidden="1" customWidth="1"/>
    <col min="46" max="46" width="11.44140625" customWidth="1"/>
    <col min="47" max="52" width="0" hidden="1" customWidth="1"/>
    <col min="53" max="16384" width="11.44140625" hidden="1"/>
  </cols>
  <sheetData>
    <row r="1" spans="1:46" ht="18" hidden="1" x14ac:dyDescent="0.35">
      <c r="A1" s="196" t="s">
        <v>570</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18"/>
      <c r="AJ1" s="19"/>
      <c r="AK1" s="19"/>
      <c r="AL1" s="19"/>
      <c r="AM1" s="19"/>
      <c r="AN1" s="19"/>
      <c r="AO1" s="19"/>
      <c r="AP1" s="19"/>
      <c r="AQ1" s="19"/>
      <c r="AR1" s="19"/>
      <c r="AS1" s="19"/>
    </row>
    <row r="2" spans="1:46" ht="15" hidden="1" thickBot="1" x14ac:dyDescent="0.35">
      <c r="S2" s="11" t="s">
        <v>200</v>
      </c>
      <c r="T2" s="11" t="s">
        <v>199</v>
      </c>
      <c r="U2" s="11" t="s">
        <v>198</v>
      </c>
      <c r="V2" s="11" t="s">
        <v>202</v>
      </c>
      <c r="AJ2" s="19"/>
      <c r="AK2" s="19"/>
      <c r="AL2" s="19"/>
      <c r="AM2" s="19"/>
      <c r="AN2" s="19"/>
      <c r="AO2" s="19"/>
      <c r="AP2" s="19"/>
      <c r="AQ2" s="19"/>
      <c r="AR2" s="19"/>
      <c r="AS2" s="19"/>
      <c r="AT2" s="10"/>
    </row>
    <row r="3" spans="1:46" s="96" customFormat="1" ht="78" customHeight="1" thickBot="1" x14ac:dyDescent="0.35">
      <c r="A3" s="49" t="s">
        <v>17</v>
      </c>
      <c r="B3" s="49" t="s">
        <v>0</v>
      </c>
      <c r="C3" s="49" t="s">
        <v>51</v>
      </c>
      <c r="D3" s="49" t="s">
        <v>59</v>
      </c>
      <c r="E3" s="49" t="s">
        <v>186</v>
      </c>
      <c r="F3" s="49" t="s">
        <v>1</v>
      </c>
      <c r="G3" s="49" t="s">
        <v>187</v>
      </c>
      <c r="H3" s="49" t="s">
        <v>675</v>
      </c>
      <c r="I3" s="49" t="s">
        <v>18</v>
      </c>
      <c r="J3" s="49" t="s">
        <v>3</v>
      </c>
      <c r="K3" s="49" t="s">
        <v>4</v>
      </c>
      <c r="L3" s="49" t="s">
        <v>5</v>
      </c>
      <c r="M3" s="49" t="s">
        <v>538</v>
      </c>
      <c r="N3" s="49" t="s">
        <v>19</v>
      </c>
      <c r="O3" s="49" t="s">
        <v>7</v>
      </c>
      <c r="P3" s="49" t="s">
        <v>8</v>
      </c>
      <c r="Q3" s="49" t="s">
        <v>9</v>
      </c>
      <c r="R3" s="49" t="s">
        <v>10</v>
      </c>
      <c r="S3" s="50" t="s">
        <v>201</v>
      </c>
      <c r="T3" s="50" t="s">
        <v>196</v>
      </c>
      <c r="U3" s="50" t="s">
        <v>136</v>
      </c>
      <c r="V3" s="50" t="s">
        <v>11</v>
      </c>
      <c r="W3" s="49" t="s">
        <v>22</v>
      </c>
      <c r="X3" s="49" t="s">
        <v>20</v>
      </c>
      <c r="Y3" s="49" t="s">
        <v>21</v>
      </c>
      <c r="Z3" s="53" t="s">
        <v>24</v>
      </c>
      <c r="AA3" s="49" t="s">
        <v>55</v>
      </c>
      <c r="AB3" s="49" t="s">
        <v>56</v>
      </c>
      <c r="AC3" s="49" t="s">
        <v>58</v>
      </c>
      <c r="AD3" s="49" t="s">
        <v>536</v>
      </c>
      <c r="AE3" s="50" t="s">
        <v>12</v>
      </c>
      <c r="AF3" s="50" t="s">
        <v>674</v>
      </c>
      <c r="AG3" s="51" t="s">
        <v>546</v>
      </c>
      <c r="AH3" s="51" t="s">
        <v>547</v>
      </c>
      <c r="AI3" s="51" t="s">
        <v>694</v>
      </c>
      <c r="AJ3" s="57" t="s">
        <v>548</v>
      </c>
      <c r="AK3" s="56" t="s">
        <v>14</v>
      </c>
      <c r="AL3" s="56" t="s">
        <v>13</v>
      </c>
      <c r="AM3" s="70" t="s">
        <v>15</v>
      </c>
      <c r="AN3" s="56" t="s">
        <v>16</v>
      </c>
      <c r="AO3" s="58" t="s">
        <v>191</v>
      </c>
      <c r="AP3" s="59" t="s">
        <v>188</v>
      </c>
      <c r="AQ3" s="57" t="s">
        <v>189</v>
      </c>
      <c r="AR3" s="57" t="s">
        <v>193</v>
      </c>
      <c r="AS3" s="57" t="s">
        <v>190</v>
      </c>
    </row>
    <row r="4" spans="1:46" s="19" customFormat="1" x14ac:dyDescent="0.3">
      <c r="A4" s="19">
        <v>1</v>
      </c>
      <c r="B4" s="19" t="s">
        <v>735</v>
      </c>
      <c r="C4" s="20">
        <v>45979</v>
      </c>
      <c r="D4" s="20">
        <v>45987</v>
      </c>
      <c r="E4" s="19" t="s">
        <v>678</v>
      </c>
      <c r="F4" s="19" t="s">
        <v>679</v>
      </c>
      <c r="G4" s="19" t="s">
        <v>64</v>
      </c>
      <c r="H4" s="19" t="s">
        <v>680</v>
      </c>
      <c r="I4" s="19" t="s">
        <v>60</v>
      </c>
      <c r="J4" s="19" t="s">
        <v>681</v>
      </c>
      <c r="K4" s="19">
        <v>12</v>
      </c>
      <c r="L4" s="19" t="s">
        <v>682</v>
      </c>
      <c r="M4" s="19" t="s">
        <v>736</v>
      </c>
      <c r="N4" s="36" t="s">
        <v>737</v>
      </c>
      <c r="O4" s="19" t="s">
        <v>738</v>
      </c>
      <c r="P4" s="19">
        <v>1234567899</v>
      </c>
      <c r="Q4" s="19">
        <v>1234567899</v>
      </c>
      <c r="R4" s="21" t="s">
        <v>683</v>
      </c>
      <c r="S4" s="19" t="s">
        <v>697</v>
      </c>
      <c r="T4" t="str">
        <f t="shared" ref="T4:T67" si="0">IFERROR(VLOOKUP(S4,CatActividades,13,0),"")</f>
        <v>4311 Comercio al por mayor de abarrotes y alimentos</v>
      </c>
      <c r="U4" t="str">
        <f t="shared" ref="U4:U67" si="1">IFERROR(VLOOKUP(S4,CatActividades,2,0),"")</f>
        <v>10 Comercio al por mayor</v>
      </c>
      <c r="V4" t="str">
        <f t="shared" ref="V4:V67" si="2">IFERROR(VLOOKUP(S4,CatActividades,4,0),"")</f>
        <v>COMERCIO</v>
      </c>
      <c r="W4" s="19">
        <v>5</v>
      </c>
      <c r="X4" s="19">
        <v>2</v>
      </c>
      <c r="Y4" s="19">
        <v>3</v>
      </c>
      <c r="Z4" s="22">
        <v>1000000</v>
      </c>
      <c r="AA4" s="22" t="s">
        <v>54</v>
      </c>
      <c r="AB4" s="22" t="s">
        <v>57</v>
      </c>
      <c r="AC4" s="22" t="s">
        <v>71</v>
      </c>
      <c r="AD4" s="22" t="s">
        <v>684</v>
      </c>
      <c r="AE4" s="19" t="s">
        <v>689</v>
      </c>
      <c r="AF4" s="19" t="s">
        <v>549</v>
      </c>
      <c r="AG4" s="22">
        <v>100000</v>
      </c>
      <c r="AH4" s="22" t="s">
        <v>192</v>
      </c>
      <c r="AI4" s="22" t="s">
        <v>739</v>
      </c>
      <c r="AJ4" s="20"/>
      <c r="AM4" s="71"/>
      <c r="AN4" s="20"/>
    </row>
    <row r="5" spans="1:46" s="19" customFormat="1" x14ac:dyDescent="0.3">
      <c r="C5" s="20"/>
      <c r="D5" s="20"/>
      <c r="E5" s="48"/>
      <c r="F5" s="48"/>
      <c r="N5" s="36"/>
      <c r="R5" s="21"/>
      <c r="T5" t="str">
        <f t="shared" si="0"/>
        <v/>
      </c>
      <c r="U5" t="str">
        <f t="shared" si="1"/>
        <v/>
      </c>
      <c r="V5" t="str">
        <f t="shared" si="2"/>
        <v/>
      </c>
      <c r="Z5" s="22"/>
      <c r="AA5" s="22"/>
      <c r="AB5" s="22"/>
      <c r="AC5" s="22"/>
      <c r="AD5" s="22"/>
      <c r="AG5" s="22"/>
      <c r="AH5" s="22"/>
      <c r="AI5" s="22"/>
      <c r="AJ5" s="20"/>
      <c r="AM5" s="71"/>
      <c r="AN5" s="20"/>
    </row>
    <row r="6" spans="1:46" s="19" customFormat="1" x14ac:dyDescent="0.3">
      <c r="C6" s="20"/>
      <c r="D6" s="20"/>
      <c r="N6" s="48"/>
      <c r="T6" t="str">
        <f t="shared" si="0"/>
        <v/>
      </c>
      <c r="U6" t="str">
        <f t="shared" si="1"/>
        <v/>
      </c>
      <c r="V6" t="str">
        <f t="shared" si="2"/>
        <v/>
      </c>
      <c r="Z6" s="22"/>
      <c r="AA6" s="22"/>
      <c r="AB6" s="22"/>
      <c r="AC6" s="22"/>
      <c r="AG6" s="22"/>
      <c r="AH6" s="22"/>
      <c r="AI6" s="22"/>
      <c r="AM6" s="71"/>
    </row>
    <row r="7" spans="1:46" s="19" customFormat="1" x14ac:dyDescent="0.3">
      <c r="N7" s="48"/>
      <c r="T7" t="str">
        <f t="shared" si="0"/>
        <v/>
      </c>
      <c r="U7" t="str">
        <f t="shared" si="1"/>
        <v/>
      </c>
      <c r="V7" t="str">
        <f t="shared" si="2"/>
        <v/>
      </c>
      <c r="Z7" s="22"/>
      <c r="AA7" s="22"/>
      <c r="AB7" s="22"/>
      <c r="AC7" s="22"/>
      <c r="AG7" s="22"/>
      <c r="AH7" s="22"/>
      <c r="AI7" s="22"/>
      <c r="AM7" s="71"/>
    </row>
    <row r="8" spans="1:46" s="19" customFormat="1" x14ac:dyDescent="0.3">
      <c r="N8" s="48"/>
      <c r="T8" t="str">
        <f t="shared" si="0"/>
        <v/>
      </c>
      <c r="U8" t="str">
        <f t="shared" si="1"/>
        <v/>
      </c>
      <c r="V8" t="str">
        <f t="shared" si="2"/>
        <v/>
      </c>
      <c r="Z8" s="22"/>
      <c r="AA8" s="22"/>
      <c r="AB8" s="22"/>
      <c r="AC8" s="22"/>
      <c r="AG8" s="22"/>
      <c r="AH8" s="22"/>
      <c r="AI8" s="22"/>
      <c r="AM8" s="71"/>
    </row>
    <row r="9" spans="1:46" s="19" customFormat="1" x14ac:dyDescent="0.3">
      <c r="N9" s="48"/>
      <c r="T9" t="str">
        <f t="shared" si="0"/>
        <v/>
      </c>
      <c r="U9" t="str">
        <f t="shared" si="1"/>
        <v/>
      </c>
      <c r="V9" t="str">
        <f t="shared" si="2"/>
        <v/>
      </c>
      <c r="Z9" s="22"/>
      <c r="AA9" s="22"/>
      <c r="AB9" s="22"/>
      <c r="AC9" s="22"/>
      <c r="AG9" s="22"/>
      <c r="AH9" s="22"/>
      <c r="AI9" s="22"/>
      <c r="AM9" s="71"/>
    </row>
    <row r="10" spans="1:46" s="19" customFormat="1" x14ac:dyDescent="0.3">
      <c r="N10" s="48"/>
      <c r="T10" t="str">
        <f t="shared" si="0"/>
        <v/>
      </c>
      <c r="U10" t="str">
        <f t="shared" si="1"/>
        <v/>
      </c>
      <c r="V10" t="str">
        <f t="shared" si="2"/>
        <v/>
      </c>
      <c r="Z10" s="22"/>
      <c r="AA10" s="22"/>
      <c r="AB10" s="22"/>
      <c r="AC10" s="22"/>
      <c r="AG10" s="22"/>
      <c r="AH10" s="22"/>
      <c r="AI10" s="22"/>
      <c r="AM10" s="71"/>
    </row>
    <row r="11" spans="1:46" s="19" customFormat="1" x14ac:dyDescent="0.3">
      <c r="N11" s="48"/>
      <c r="T11" t="str">
        <f t="shared" si="0"/>
        <v/>
      </c>
      <c r="U11" t="str">
        <f t="shared" si="1"/>
        <v/>
      </c>
      <c r="V11" t="str">
        <f t="shared" si="2"/>
        <v/>
      </c>
      <c r="Z11" s="22"/>
      <c r="AA11" s="22"/>
      <c r="AB11" s="22"/>
      <c r="AC11" s="22"/>
      <c r="AG11" s="22"/>
      <c r="AH11" s="22"/>
      <c r="AI11" s="22"/>
      <c r="AM11" s="71"/>
    </row>
    <row r="12" spans="1:46" s="19" customFormat="1" x14ac:dyDescent="0.3">
      <c r="N12" s="48"/>
      <c r="T12" t="str">
        <f t="shared" si="0"/>
        <v/>
      </c>
      <c r="U12" t="str">
        <f t="shared" si="1"/>
        <v/>
      </c>
      <c r="V12" t="str">
        <f t="shared" si="2"/>
        <v/>
      </c>
      <c r="Z12" s="22"/>
      <c r="AA12" s="22"/>
      <c r="AB12" s="22"/>
      <c r="AC12" s="22"/>
      <c r="AG12" s="22"/>
      <c r="AH12" s="22"/>
      <c r="AI12" s="22"/>
      <c r="AM12" s="71"/>
    </row>
    <row r="13" spans="1:46" s="19" customFormat="1" x14ac:dyDescent="0.3">
      <c r="N13" s="48"/>
      <c r="T13" t="str">
        <f t="shared" si="0"/>
        <v/>
      </c>
      <c r="U13" t="str">
        <f t="shared" si="1"/>
        <v/>
      </c>
      <c r="V13" t="str">
        <f t="shared" si="2"/>
        <v/>
      </c>
      <c r="Z13" s="22"/>
      <c r="AA13" s="22"/>
      <c r="AB13" s="22"/>
      <c r="AC13" s="22"/>
      <c r="AG13" s="22"/>
      <c r="AH13" s="22"/>
      <c r="AI13" s="22"/>
      <c r="AM13" s="71"/>
    </row>
    <row r="14" spans="1:46" s="19" customFormat="1" x14ac:dyDescent="0.3">
      <c r="N14" s="48"/>
      <c r="T14" t="str">
        <f t="shared" si="0"/>
        <v/>
      </c>
      <c r="U14" t="str">
        <f t="shared" si="1"/>
        <v/>
      </c>
      <c r="V14" t="str">
        <f t="shared" si="2"/>
        <v/>
      </c>
      <c r="Z14" s="22"/>
      <c r="AA14" s="22"/>
      <c r="AB14" s="22"/>
      <c r="AC14" s="22"/>
      <c r="AG14" s="22"/>
      <c r="AH14" s="22"/>
      <c r="AI14" s="22"/>
      <c r="AM14" s="71"/>
    </row>
    <row r="15" spans="1:46" s="19" customFormat="1" x14ac:dyDescent="0.3">
      <c r="N15" s="48"/>
      <c r="T15" t="str">
        <f t="shared" si="0"/>
        <v/>
      </c>
      <c r="U15" t="str">
        <f t="shared" si="1"/>
        <v/>
      </c>
      <c r="V15" t="str">
        <f t="shared" si="2"/>
        <v/>
      </c>
      <c r="Z15" s="22"/>
      <c r="AA15" s="22"/>
      <c r="AB15" s="22"/>
      <c r="AC15" s="22"/>
      <c r="AG15" s="22"/>
      <c r="AH15" s="22"/>
      <c r="AI15" s="22"/>
      <c r="AM15" s="71"/>
    </row>
    <row r="16" spans="1:46" s="19" customFormat="1" x14ac:dyDescent="0.3">
      <c r="N16" s="48"/>
      <c r="T16" t="str">
        <f t="shared" si="0"/>
        <v/>
      </c>
      <c r="U16" t="str">
        <f t="shared" si="1"/>
        <v/>
      </c>
      <c r="V16" t="str">
        <f t="shared" si="2"/>
        <v/>
      </c>
      <c r="Z16" s="22"/>
      <c r="AA16" s="22"/>
      <c r="AB16" s="22"/>
      <c r="AC16" s="22"/>
      <c r="AG16" s="22"/>
      <c r="AH16" s="22"/>
      <c r="AI16" s="22"/>
      <c r="AM16" s="71"/>
    </row>
    <row r="17" spans="7:39" s="19" customFormat="1" x14ac:dyDescent="0.3">
      <c r="N17" s="48"/>
      <c r="T17" t="str">
        <f t="shared" si="0"/>
        <v/>
      </c>
      <c r="U17" t="str">
        <f t="shared" si="1"/>
        <v/>
      </c>
      <c r="V17" t="str">
        <f t="shared" si="2"/>
        <v/>
      </c>
      <c r="Z17" s="22"/>
      <c r="AA17" s="22"/>
      <c r="AB17" s="22"/>
      <c r="AC17" s="22"/>
      <c r="AG17" s="22"/>
      <c r="AH17" s="22"/>
      <c r="AI17" s="22"/>
      <c r="AM17" s="71"/>
    </row>
    <row r="18" spans="7:39" s="19" customFormat="1" x14ac:dyDescent="0.3">
      <c r="N18" s="48"/>
      <c r="T18" t="str">
        <f t="shared" si="0"/>
        <v/>
      </c>
      <c r="U18" t="str">
        <f t="shared" si="1"/>
        <v/>
      </c>
      <c r="V18" t="str">
        <f t="shared" si="2"/>
        <v/>
      </c>
      <c r="Z18" s="22"/>
      <c r="AA18" s="22"/>
      <c r="AB18" s="22"/>
      <c r="AC18" s="22"/>
      <c r="AG18" s="22"/>
      <c r="AH18" s="22"/>
      <c r="AI18" s="22"/>
      <c r="AM18" s="71"/>
    </row>
    <row r="19" spans="7:39" s="19" customFormat="1" x14ac:dyDescent="0.3">
      <c r="N19" s="48"/>
      <c r="T19" t="str">
        <f t="shared" si="0"/>
        <v/>
      </c>
      <c r="U19" t="str">
        <f t="shared" si="1"/>
        <v/>
      </c>
      <c r="V19" t="str">
        <f t="shared" si="2"/>
        <v/>
      </c>
      <c r="Z19" s="22"/>
      <c r="AA19" s="22"/>
      <c r="AB19" s="22"/>
      <c r="AC19" s="22"/>
      <c r="AG19" s="22"/>
      <c r="AH19" s="22"/>
      <c r="AI19" s="22"/>
      <c r="AM19" s="71"/>
    </row>
    <row r="20" spans="7:39" s="19" customFormat="1" x14ac:dyDescent="0.3">
      <c r="N20" s="48"/>
      <c r="T20" t="str">
        <f t="shared" si="0"/>
        <v/>
      </c>
      <c r="U20" t="str">
        <f t="shared" si="1"/>
        <v/>
      </c>
      <c r="V20" t="str">
        <f t="shared" si="2"/>
        <v/>
      </c>
      <c r="Z20" s="22"/>
      <c r="AA20" s="22"/>
      <c r="AB20" s="22"/>
      <c r="AC20" s="22"/>
      <c r="AG20" s="22"/>
      <c r="AH20" s="22"/>
      <c r="AI20" s="22"/>
      <c r="AM20" s="71"/>
    </row>
    <row r="21" spans="7:39" s="19" customFormat="1" x14ac:dyDescent="0.3">
      <c r="N21" s="48"/>
      <c r="T21" t="str">
        <f t="shared" si="0"/>
        <v/>
      </c>
      <c r="U21" t="str">
        <f t="shared" si="1"/>
        <v/>
      </c>
      <c r="V21" t="str">
        <f t="shared" si="2"/>
        <v/>
      </c>
      <c r="Z21" s="22"/>
      <c r="AA21" s="22"/>
      <c r="AB21" s="22"/>
      <c r="AC21" s="22"/>
      <c r="AG21" s="22"/>
      <c r="AH21" s="22"/>
      <c r="AI21" s="22"/>
      <c r="AM21" s="71"/>
    </row>
    <row r="22" spans="7:39" s="19" customFormat="1" x14ac:dyDescent="0.3">
      <c r="N22" s="48"/>
      <c r="T22" t="str">
        <f t="shared" si="0"/>
        <v/>
      </c>
      <c r="U22" t="str">
        <f t="shared" si="1"/>
        <v/>
      </c>
      <c r="V22" t="str">
        <f t="shared" si="2"/>
        <v/>
      </c>
      <c r="Z22" s="22"/>
      <c r="AA22" s="22"/>
      <c r="AB22" s="22"/>
      <c r="AC22" s="22"/>
      <c r="AG22" s="22"/>
      <c r="AH22" s="22"/>
      <c r="AI22" s="22"/>
      <c r="AM22" s="71"/>
    </row>
    <row r="23" spans="7:39" s="19" customFormat="1" x14ac:dyDescent="0.3">
      <c r="N23" s="48"/>
      <c r="T23" t="str">
        <f t="shared" si="0"/>
        <v/>
      </c>
      <c r="U23" t="str">
        <f t="shared" si="1"/>
        <v/>
      </c>
      <c r="V23" t="str">
        <f t="shared" si="2"/>
        <v/>
      </c>
      <c r="Z23" s="22"/>
      <c r="AA23" s="22"/>
      <c r="AB23" s="22"/>
      <c r="AC23" s="22"/>
      <c r="AG23" s="22"/>
      <c r="AH23" s="22"/>
      <c r="AI23" s="22"/>
      <c r="AM23" s="71"/>
    </row>
    <row r="24" spans="7:39" s="19" customFormat="1" x14ac:dyDescent="0.3">
      <c r="N24" s="48"/>
      <c r="T24" t="str">
        <f t="shared" si="0"/>
        <v/>
      </c>
      <c r="U24" t="str">
        <f t="shared" si="1"/>
        <v/>
      </c>
      <c r="V24" t="str">
        <f t="shared" si="2"/>
        <v/>
      </c>
      <c r="Z24" s="22"/>
      <c r="AA24" s="22"/>
      <c r="AB24" s="22"/>
      <c r="AC24" s="22"/>
      <c r="AG24" s="22"/>
      <c r="AH24" s="22"/>
      <c r="AI24" s="22"/>
      <c r="AM24" s="71"/>
    </row>
    <row r="25" spans="7:39" s="19" customFormat="1" x14ac:dyDescent="0.3">
      <c r="N25" s="48"/>
      <c r="T25" t="str">
        <f t="shared" si="0"/>
        <v/>
      </c>
      <c r="U25" t="str">
        <f t="shared" si="1"/>
        <v/>
      </c>
      <c r="V25" t="str">
        <f t="shared" si="2"/>
        <v/>
      </c>
      <c r="Z25" s="22"/>
      <c r="AA25" s="22"/>
      <c r="AB25" s="22"/>
      <c r="AC25" s="22"/>
      <c r="AG25" s="22"/>
      <c r="AH25" s="22"/>
      <c r="AI25" s="22"/>
      <c r="AM25" s="71"/>
    </row>
    <row r="26" spans="7:39" s="19" customFormat="1" x14ac:dyDescent="0.3">
      <c r="N26" s="48"/>
      <c r="T26" t="str">
        <f t="shared" si="0"/>
        <v/>
      </c>
      <c r="U26" t="str">
        <f t="shared" si="1"/>
        <v/>
      </c>
      <c r="V26" t="str">
        <f t="shared" si="2"/>
        <v/>
      </c>
      <c r="Z26" s="22"/>
      <c r="AA26" s="22"/>
      <c r="AB26" s="22"/>
      <c r="AC26" s="22"/>
      <c r="AG26" s="22"/>
      <c r="AH26" s="22"/>
      <c r="AI26" s="22"/>
      <c r="AM26" s="71"/>
    </row>
    <row r="27" spans="7:39" s="19" customFormat="1" x14ac:dyDescent="0.3">
      <c r="N27" s="48"/>
      <c r="T27" t="str">
        <f t="shared" si="0"/>
        <v/>
      </c>
      <c r="U27" t="str">
        <f t="shared" si="1"/>
        <v/>
      </c>
      <c r="V27" t="str">
        <f t="shared" si="2"/>
        <v/>
      </c>
      <c r="Z27" s="22"/>
      <c r="AA27" s="22"/>
      <c r="AB27" s="22"/>
      <c r="AC27" s="22"/>
      <c r="AG27" s="22"/>
      <c r="AH27" s="22"/>
      <c r="AI27" s="22"/>
      <c r="AM27" s="71"/>
    </row>
    <row r="28" spans="7:39" s="19" customFormat="1" x14ac:dyDescent="0.3">
      <c r="N28" s="48"/>
      <c r="T28" t="str">
        <f t="shared" si="0"/>
        <v/>
      </c>
      <c r="U28" t="str">
        <f t="shared" si="1"/>
        <v/>
      </c>
      <c r="V28" t="str">
        <f t="shared" si="2"/>
        <v/>
      </c>
      <c r="Z28" s="22"/>
      <c r="AA28" s="22"/>
      <c r="AB28" s="22"/>
      <c r="AC28" s="22"/>
      <c r="AG28" s="22"/>
      <c r="AH28" s="22"/>
      <c r="AI28" s="22"/>
      <c r="AM28" s="71"/>
    </row>
    <row r="29" spans="7:39" s="19" customFormat="1" x14ac:dyDescent="0.3">
      <c r="N29" s="48"/>
      <c r="T29" t="str">
        <f t="shared" si="0"/>
        <v/>
      </c>
      <c r="U29" t="str">
        <f t="shared" si="1"/>
        <v/>
      </c>
      <c r="V29" t="str">
        <f t="shared" si="2"/>
        <v/>
      </c>
      <c r="Z29" s="22"/>
      <c r="AA29" s="22"/>
      <c r="AB29" s="22"/>
      <c r="AC29" s="22"/>
      <c r="AG29" s="22"/>
      <c r="AH29" s="22"/>
      <c r="AI29" s="22"/>
      <c r="AM29" s="71"/>
    </row>
    <row r="30" spans="7:39" s="19" customFormat="1" x14ac:dyDescent="0.3">
      <c r="N30" s="48"/>
      <c r="T30" t="str">
        <f t="shared" si="0"/>
        <v/>
      </c>
      <c r="U30" t="str">
        <f t="shared" si="1"/>
        <v/>
      </c>
      <c r="V30" t="str">
        <f t="shared" si="2"/>
        <v/>
      </c>
      <c r="Z30" s="22"/>
      <c r="AA30" s="22"/>
      <c r="AB30" s="22"/>
      <c r="AC30" s="22"/>
      <c r="AG30" s="22"/>
      <c r="AH30" s="22"/>
      <c r="AI30" s="22"/>
      <c r="AM30" s="71"/>
    </row>
    <row r="31" spans="7:39" s="19" customFormat="1" x14ac:dyDescent="0.3">
      <c r="N31" s="48"/>
      <c r="T31" t="str">
        <f t="shared" si="0"/>
        <v/>
      </c>
      <c r="U31" t="str">
        <f t="shared" si="1"/>
        <v/>
      </c>
      <c r="V31" t="str">
        <f t="shared" si="2"/>
        <v/>
      </c>
      <c r="Z31" s="22"/>
      <c r="AA31" s="22"/>
      <c r="AB31" s="22"/>
      <c r="AC31" s="22"/>
      <c r="AG31" s="22"/>
      <c r="AH31" s="22"/>
      <c r="AI31" s="22"/>
      <c r="AM31" s="71"/>
    </row>
    <row r="32" spans="7:39" x14ac:dyDescent="0.3">
      <c r="G32" s="19"/>
      <c r="I32" s="19"/>
      <c r="N32" s="52"/>
      <c r="P32" s="19"/>
      <c r="T32" t="str">
        <f t="shared" si="0"/>
        <v/>
      </c>
      <c r="U32" t="str">
        <f t="shared" si="1"/>
        <v/>
      </c>
      <c r="V32" t="str">
        <f t="shared" si="2"/>
        <v/>
      </c>
      <c r="AA32" s="22"/>
      <c r="AB32" s="22"/>
      <c r="AC32" s="22"/>
      <c r="AE32" s="19"/>
      <c r="AF32" s="19"/>
      <c r="AG32" s="22"/>
      <c r="AH32" s="22"/>
      <c r="AI32" s="22"/>
    </row>
    <row r="33" spans="7:35" x14ac:dyDescent="0.3">
      <c r="G33" s="19"/>
      <c r="I33" s="19"/>
      <c r="N33" s="52"/>
      <c r="P33" s="19"/>
      <c r="T33" t="str">
        <f t="shared" si="0"/>
        <v/>
      </c>
      <c r="U33" t="str">
        <f t="shared" si="1"/>
        <v/>
      </c>
      <c r="V33" t="str">
        <f t="shared" si="2"/>
        <v/>
      </c>
      <c r="AA33" s="22"/>
      <c r="AB33" s="22"/>
      <c r="AC33" s="22"/>
      <c r="AE33" s="19"/>
      <c r="AF33" s="19"/>
      <c r="AG33" s="22"/>
      <c r="AH33" s="22"/>
      <c r="AI33" s="22"/>
    </row>
    <row r="34" spans="7:35" x14ac:dyDescent="0.3">
      <c r="G34" s="19"/>
      <c r="I34" s="19"/>
      <c r="N34" s="52"/>
      <c r="P34" s="19"/>
      <c r="T34" t="str">
        <f t="shared" si="0"/>
        <v/>
      </c>
      <c r="U34" t="str">
        <f t="shared" si="1"/>
        <v/>
      </c>
      <c r="V34" t="str">
        <f t="shared" si="2"/>
        <v/>
      </c>
      <c r="AA34" s="22"/>
      <c r="AB34" s="22"/>
      <c r="AC34" s="22"/>
      <c r="AE34" s="19"/>
      <c r="AF34" s="19"/>
      <c r="AG34" s="22"/>
      <c r="AH34" s="22"/>
      <c r="AI34" s="22"/>
    </row>
    <row r="35" spans="7:35" x14ac:dyDescent="0.3">
      <c r="G35" s="19"/>
      <c r="I35" s="19"/>
      <c r="N35" s="52"/>
      <c r="T35" t="str">
        <f t="shared" si="0"/>
        <v/>
      </c>
      <c r="U35" t="str">
        <f t="shared" si="1"/>
        <v/>
      </c>
      <c r="V35" t="str">
        <f t="shared" si="2"/>
        <v/>
      </c>
      <c r="AA35" s="22"/>
      <c r="AB35" s="22"/>
      <c r="AC35" s="22"/>
      <c r="AE35" s="19"/>
      <c r="AF35" s="19"/>
      <c r="AG35" s="22"/>
      <c r="AH35" s="22"/>
      <c r="AI35" s="22"/>
    </row>
    <row r="36" spans="7:35" x14ac:dyDescent="0.3">
      <c r="G36" s="19"/>
      <c r="I36" s="19"/>
      <c r="N36" s="52"/>
      <c r="T36" t="str">
        <f t="shared" si="0"/>
        <v/>
      </c>
      <c r="U36" t="str">
        <f t="shared" si="1"/>
        <v/>
      </c>
      <c r="V36" t="str">
        <f t="shared" si="2"/>
        <v/>
      </c>
      <c r="AA36" s="22"/>
      <c r="AB36" s="22"/>
      <c r="AC36" s="22"/>
      <c r="AE36" s="19"/>
      <c r="AF36" s="19"/>
      <c r="AG36" s="22"/>
      <c r="AH36" s="22"/>
      <c r="AI36" s="22"/>
    </row>
    <row r="37" spans="7:35" x14ac:dyDescent="0.3">
      <c r="G37" s="19"/>
      <c r="I37" s="19"/>
      <c r="N37" s="52"/>
      <c r="T37" t="str">
        <f t="shared" si="0"/>
        <v/>
      </c>
      <c r="U37" t="str">
        <f t="shared" si="1"/>
        <v/>
      </c>
      <c r="V37" t="str">
        <f t="shared" si="2"/>
        <v/>
      </c>
      <c r="AA37" s="22"/>
      <c r="AB37" s="22"/>
      <c r="AC37" s="22"/>
      <c r="AE37" s="19"/>
      <c r="AF37" s="19"/>
      <c r="AG37" s="22"/>
      <c r="AH37" s="22"/>
      <c r="AI37" s="22"/>
    </row>
    <row r="38" spans="7:35" x14ac:dyDescent="0.3">
      <c r="G38" s="19"/>
      <c r="I38" s="19"/>
      <c r="N38" s="52"/>
      <c r="T38" t="str">
        <f t="shared" si="0"/>
        <v/>
      </c>
      <c r="U38" t="str">
        <f t="shared" si="1"/>
        <v/>
      </c>
      <c r="V38" t="str">
        <f t="shared" si="2"/>
        <v/>
      </c>
      <c r="AA38" s="22"/>
      <c r="AB38" s="22"/>
      <c r="AC38" s="22"/>
      <c r="AE38" s="19"/>
      <c r="AF38" s="19"/>
      <c r="AG38" s="22"/>
      <c r="AH38" s="22"/>
      <c r="AI38" s="22"/>
    </row>
    <row r="39" spans="7:35" x14ac:dyDescent="0.3">
      <c r="G39" s="19"/>
      <c r="I39" s="19"/>
      <c r="N39" s="52"/>
      <c r="T39" t="str">
        <f t="shared" si="0"/>
        <v/>
      </c>
      <c r="U39" t="str">
        <f t="shared" si="1"/>
        <v/>
      </c>
      <c r="V39" t="str">
        <f t="shared" si="2"/>
        <v/>
      </c>
      <c r="AA39" s="22"/>
      <c r="AB39" s="22"/>
      <c r="AC39" s="22"/>
      <c r="AE39" s="19"/>
      <c r="AF39" s="19"/>
      <c r="AG39" s="22"/>
      <c r="AH39" s="22"/>
      <c r="AI39" s="22"/>
    </row>
    <row r="40" spans="7:35" x14ac:dyDescent="0.3">
      <c r="G40" s="19"/>
      <c r="I40" s="19"/>
      <c r="N40" s="52"/>
      <c r="T40" t="str">
        <f t="shared" si="0"/>
        <v/>
      </c>
      <c r="U40" t="str">
        <f t="shared" si="1"/>
        <v/>
      </c>
      <c r="V40" t="str">
        <f t="shared" si="2"/>
        <v/>
      </c>
      <c r="AA40" s="22"/>
      <c r="AB40" s="22"/>
      <c r="AC40" s="22"/>
      <c r="AE40" s="19"/>
      <c r="AF40" s="19"/>
      <c r="AG40" s="22"/>
      <c r="AH40" s="22"/>
      <c r="AI40" s="22"/>
    </row>
    <row r="41" spans="7:35" x14ac:dyDescent="0.3">
      <c r="G41" s="19"/>
      <c r="I41" s="19"/>
      <c r="N41" s="52"/>
      <c r="T41" t="str">
        <f t="shared" si="0"/>
        <v/>
      </c>
      <c r="U41" t="str">
        <f t="shared" si="1"/>
        <v/>
      </c>
      <c r="V41" t="str">
        <f t="shared" si="2"/>
        <v/>
      </c>
      <c r="AA41" s="22"/>
      <c r="AB41" s="22"/>
      <c r="AC41" s="22"/>
      <c r="AE41" s="19"/>
      <c r="AF41" s="19"/>
      <c r="AG41" s="22"/>
      <c r="AH41" s="22"/>
      <c r="AI41" s="22"/>
    </row>
    <row r="42" spans="7:35" x14ac:dyDescent="0.3">
      <c r="G42" s="19"/>
      <c r="I42" s="19"/>
      <c r="N42" s="52"/>
      <c r="T42" t="str">
        <f t="shared" si="0"/>
        <v/>
      </c>
      <c r="U42" t="str">
        <f t="shared" si="1"/>
        <v/>
      </c>
      <c r="V42" t="str">
        <f t="shared" si="2"/>
        <v/>
      </c>
      <c r="AA42" s="22"/>
      <c r="AB42" s="22"/>
      <c r="AC42" s="22"/>
      <c r="AE42" s="19"/>
      <c r="AF42" s="19"/>
      <c r="AG42" s="22"/>
      <c r="AH42" s="22"/>
      <c r="AI42" s="22"/>
    </row>
    <row r="43" spans="7:35" x14ac:dyDescent="0.3">
      <c r="G43" s="19"/>
      <c r="I43" s="19"/>
      <c r="N43" s="52"/>
      <c r="T43" t="str">
        <f t="shared" si="0"/>
        <v/>
      </c>
      <c r="U43" t="str">
        <f t="shared" si="1"/>
        <v/>
      </c>
      <c r="V43" t="str">
        <f t="shared" si="2"/>
        <v/>
      </c>
      <c r="AA43" s="22"/>
      <c r="AB43" s="22"/>
      <c r="AC43" s="22"/>
      <c r="AE43" s="19"/>
      <c r="AF43" s="19"/>
      <c r="AG43" s="22"/>
      <c r="AH43" s="22"/>
      <c r="AI43" s="22"/>
    </row>
    <row r="44" spans="7:35" x14ac:dyDescent="0.3">
      <c r="G44" s="19"/>
      <c r="I44" s="19"/>
      <c r="N44" s="52"/>
      <c r="T44" t="str">
        <f t="shared" si="0"/>
        <v/>
      </c>
      <c r="U44" t="str">
        <f t="shared" si="1"/>
        <v/>
      </c>
      <c r="V44" t="str">
        <f t="shared" si="2"/>
        <v/>
      </c>
      <c r="AA44" s="22"/>
      <c r="AB44" s="22"/>
      <c r="AC44" s="22"/>
      <c r="AE44" s="19"/>
      <c r="AF44" s="19"/>
      <c r="AG44" s="22"/>
      <c r="AH44" s="22"/>
      <c r="AI44" s="22"/>
    </row>
    <row r="45" spans="7:35" x14ac:dyDescent="0.3">
      <c r="G45" s="19"/>
      <c r="I45" s="19"/>
      <c r="N45" s="52"/>
      <c r="T45" t="str">
        <f t="shared" si="0"/>
        <v/>
      </c>
      <c r="U45" t="str">
        <f t="shared" si="1"/>
        <v/>
      </c>
      <c r="V45" t="str">
        <f t="shared" si="2"/>
        <v/>
      </c>
      <c r="AA45" s="22"/>
      <c r="AB45" s="22"/>
      <c r="AC45" s="22"/>
      <c r="AE45" s="19"/>
      <c r="AF45" s="19"/>
      <c r="AG45" s="22"/>
      <c r="AH45" s="22"/>
      <c r="AI45" s="22"/>
    </row>
    <row r="46" spans="7:35" x14ac:dyDescent="0.3">
      <c r="G46" s="19"/>
      <c r="I46" s="19"/>
      <c r="N46" s="52"/>
      <c r="T46" t="str">
        <f t="shared" si="0"/>
        <v/>
      </c>
      <c r="U46" t="str">
        <f t="shared" si="1"/>
        <v/>
      </c>
      <c r="V46" t="str">
        <f t="shared" si="2"/>
        <v/>
      </c>
      <c r="AA46" s="22"/>
      <c r="AB46" s="22"/>
      <c r="AC46" s="22"/>
      <c r="AE46" s="19"/>
      <c r="AF46" s="19"/>
      <c r="AG46" s="22"/>
      <c r="AH46" s="22"/>
      <c r="AI46" s="22"/>
    </row>
    <row r="47" spans="7:35" x14ac:dyDescent="0.3">
      <c r="G47" s="19"/>
      <c r="I47" s="19"/>
      <c r="N47" s="52"/>
      <c r="T47" t="str">
        <f t="shared" si="0"/>
        <v/>
      </c>
      <c r="U47" t="str">
        <f t="shared" si="1"/>
        <v/>
      </c>
      <c r="V47" t="str">
        <f t="shared" si="2"/>
        <v/>
      </c>
      <c r="AA47" s="22"/>
      <c r="AB47" s="22"/>
      <c r="AC47" s="22"/>
      <c r="AE47" s="19"/>
      <c r="AF47" s="19"/>
      <c r="AG47" s="22"/>
      <c r="AH47" s="22"/>
      <c r="AI47" s="22"/>
    </row>
    <row r="48" spans="7:35" x14ac:dyDescent="0.3">
      <c r="G48" s="19"/>
      <c r="I48" s="19"/>
      <c r="N48" s="52"/>
      <c r="T48" t="str">
        <f t="shared" si="0"/>
        <v/>
      </c>
      <c r="U48" t="str">
        <f t="shared" si="1"/>
        <v/>
      </c>
      <c r="V48" t="str">
        <f t="shared" si="2"/>
        <v/>
      </c>
      <c r="AA48" s="22"/>
      <c r="AB48" s="22"/>
      <c r="AC48" s="22"/>
      <c r="AE48" s="19"/>
      <c r="AF48" s="19"/>
      <c r="AG48" s="22"/>
      <c r="AH48" s="22"/>
      <c r="AI48" s="22"/>
    </row>
    <row r="49" spans="2:45" x14ac:dyDescent="0.3">
      <c r="G49" s="19"/>
      <c r="I49" s="19"/>
      <c r="N49" s="52"/>
      <c r="T49" t="str">
        <f t="shared" si="0"/>
        <v/>
      </c>
      <c r="U49" t="str">
        <f t="shared" si="1"/>
        <v/>
      </c>
      <c r="V49" t="str">
        <f t="shared" si="2"/>
        <v/>
      </c>
      <c r="AA49" s="22"/>
      <c r="AB49" s="22"/>
      <c r="AC49" s="22"/>
      <c r="AE49" s="19"/>
      <c r="AF49" s="19"/>
      <c r="AG49" s="22"/>
      <c r="AH49" s="22"/>
      <c r="AI49" s="22"/>
    </row>
    <row r="50" spans="2:45" x14ac:dyDescent="0.3">
      <c r="G50" s="19"/>
      <c r="I50" s="19"/>
      <c r="N50" s="52"/>
      <c r="T50" t="str">
        <f t="shared" si="0"/>
        <v/>
      </c>
      <c r="U50" t="str">
        <f t="shared" si="1"/>
        <v/>
      </c>
      <c r="V50" t="str">
        <f t="shared" si="2"/>
        <v/>
      </c>
      <c r="AA50" s="22"/>
      <c r="AB50" s="22"/>
      <c r="AC50" s="22"/>
      <c r="AE50" s="19"/>
      <c r="AF50" s="19"/>
      <c r="AG50" s="22"/>
      <c r="AH50" s="22"/>
      <c r="AI50" s="22"/>
    </row>
    <row r="51" spans="2:45" x14ac:dyDescent="0.3">
      <c r="B51" s="19"/>
      <c r="C51" s="20"/>
      <c r="D51" s="20"/>
      <c r="E51" s="19"/>
      <c r="F51" s="19"/>
      <c r="G51" s="19"/>
      <c r="H51" s="19"/>
      <c r="I51" s="19"/>
      <c r="J51" s="19"/>
      <c r="K51" s="19"/>
      <c r="L51" s="19"/>
      <c r="M51" s="19"/>
      <c r="N51" s="36"/>
      <c r="O51" s="19"/>
      <c r="P51" s="19"/>
      <c r="Q51" s="19"/>
      <c r="R51" s="21"/>
      <c r="T51" t="str">
        <f t="shared" si="0"/>
        <v/>
      </c>
      <c r="U51" t="str">
        <f t="shared" si="1"/>
        <v/>
      </c>
      <c r="V51" t="str">
        <f t="shared" si="2"/>
        <v/>
      </c>
      <c r="X51" s="19"/>
      <c r="Y51" s="19"/>
      <c r="Z51" s="22"/>
      <c r="AA51" s="22"/>
      <c r="AB51" s="22"/>
      <c r="AC51" s="22"/>
      <c r="AD51" s="22"/>
      <c r="AE51" s="19"/>
      <c r="AF51" s="19"/>
      <c r="AG51" s="22"/>
      <c r="AH51" s="22"/>
      <c r="AI51" s="22"/>
      <c r="AJ51" s="20"/>
      <c r="AK51" s="19"/>
      <c r="AL51" s="19"/>
      <c r="AM51" s="71"/>
      <c r="AN51" s="20"/>
      <c r="AO51" s="19"/>
      <c r="AP51" s="19"/>
      <c r="AQ51" s="19"/>
      <c r="AR51" s="19"/>
      <c r="AS51" s="19"/>
    </row>
    <row r="52" spans="2:45" x14ac:dyDescent="0.3">
      <c r="G52" s="19"/>
      <c r="I52" s="19"/>
      <c r="N52" s="52"/>
      <c r="T52" t="str">
        <f t="shared" si="0"/>
        <v/>
      </c>
      <c r="U52" t="str">
        <f t="shared" si="1"/>
        <v/>
      </c>
      <c r="V52" t="str">
        <f t="shared" si="2"/>
        <v/>
      </c>
      <c r="AA52" s="22"/>
      <c r="AB52" s="22"/>
      <c r="AC52" s="22"/>
      <c r="AE52" s="19"/>
      <c r="AF52" s="19"/>
      <c r="AG52" s="22"/>
      <c r="AH52" s="22"/>
      <c r="AI52" s="22"/>
    </row>
    <row r="53" spans="2:45" x14ac:dyDescent="0.3">
      <c r="G53" s="19"/>
      <c r="I53" s="19"/>
      <c r="N53" s="52"/>
      <c r="T53" t="str">
        <f t="shared" si="0"/>
        <v/>
      </c>
      <c r="U53" t="str">
        <f t="shared" si="1"/>
        <v/>
      </c>
      <c r="V53" t="str">
        <f t="shared" si="2"/>
        <v/>
      </c>
      <c r="AA53" s="22"/>
      <c r="AB53" s="22"/>
      <c r="AC53" s="22"/>
      <c r="AE53" s="19"/>
      <c r="AF53" s="19"/>
      <c r="AG53" s="22"/>
      <c r="AH53" s="22"/>
      <c r="AI53" s="22"/>
    </row>
    <row r="54" spans="2:45" x14ac:dyDescent="0.3">
      <c r="G54" s="19"/>
      <c r="I54" s="19"/>
      <c r="N54" s="52"/>
      <c r="T54" t="str">
        <f t="shared" si="0"/>
        <v/>
      </c>
      <c r="U54" t="str">
        <f t="shared" si="1"/>
        <v/>
      </c>
      <c r="V54" t="str">
        <f t="shared" si="2"/>
        <v/>
      </c>
      <c r="AA54" s="22"/>
      <c r="AB54" s="22"/>
      <c r="AC54" s="22"/>
      <c r="AE54" s="19"/>
      <c r="AF54" s="19"/>
      <c r="AG54" s="22"/>
      <c r="AH54" s="22"/>
      <c r="AI54" s="22"/>
    </row>
    <row r="55" spans="2:45" x14ac:dyDescent="0.3">
      <c r="G55" s="19"/>
      <c r="I55" s="19"/>
      <c r="N55" s="52"/>
      <c r="T55" t="str">
        <f t="shared" si="0"/>
        <v/>
      </c>
      <c r="U55" t="str">
        <f t="shared" si="1"/>
        <v/>
      </c>
      <c r="V55" t="str">
        <f t="shared" si="2"/>
        <v/>
      </c>
      <c r="AA55" s="22"/>
      <c r="AB55" s="22"/>
      <c r="AC55" s="22"/>
      <c r="AE55" s="19"/>
      <c r="AF55" s="19"/>
      <c r="AG55" s="22"/>
      <c r="AH55" s="22"/>
      <c r="AI55" s="22"/>
    </row>
    <row r="56" spans="2:45" x14ac:dyDescent="0.3">
      <c r="G56" s="19"/>
      <c r="I56" s="19"/>
      <c r="N56" s="52"/>
      <c r="T56" t="str">
        <f t="shared" si="0"/>
        <v/>
      </c>
      <c r="U56" t="str">
        <f t="shared" si="1"/>
        <v/>
      </c>
      <c r="V56" t="str">
        <f t="shared" si="2"/>
        <v/>
      </c>
      <c r="AA56" s="22"/>
      <c r="AB56" s="22"/>
      <c r="AC56" s="22"/>
      <c r="AE56" s="19"/>
      <c r="AF56" s="19"/>
      <c r="AG56" s="22"/>
      <c r="AH56" s="22"/>
      <c r="AI56" s="22"/>
    </row>
    <row r="57" spans="2:45" x14ac:dyDescent="0.3">
      <c r="G57" s="19"/>
      <c r="I57" s="19"/>
      <c r="N57" s="52"/>
      <c r="T57" t="str">
        <f t="shared" si="0"/>
        <v/>
      </c>
      <c r="U57" t="str">
        <f t="shared" si="1"/>
        <v/>
      </c>
      <c r="V57" t="str">
        <f t="shared" si="2"/>
        <v/>
      </c>
      <c r="AA57" s="22"/>
      <c r="AB57" s="22"/>
      <c r="AC57" s="22"/>
      <c r="AE57" s="19"/>
      <c r="AF57" s="19"/>
      <c r="AG57" s="22"/>
      <c r="AH57" s="22"/>
      <c r="AI57" s="22"/>
    </row>
    <row r="58" spans="2:45" s="19" customFormat="1" x14ac:dyDescent="0.3">
      <c r="C58" s="20"/>
      <c r="D58" s="20"/>
      <c r="N58" s="36"/>
      <c r="R58" s="21"/>
      <c r="T58" t="str">
        <f t="shared" si="0"/>
        <v/>
      </c>
      <c r="U58" t="str">
        <f t="shared" si="1"/>
        <v/>
      </c>
      <c r="V58" t="str">
        <f t="shared" si="2"/>
        <v/>
      </c>
      <c r="Z58" s="22"/>
      <c r="AA58" s="22"/>
      <c r="AB58" s="22"/>
      <c r="AC58" s="22"/>
      <c r="AD58" s="22"/>
      <c r="AG58" s="22"/>
      <c r="AH58" s="22"/>
      <c r="AI58" s="22"/>
      <c r="AJ58" s="20"/>
      <c r="AM58" s="71"/>
      <c r="AN58" s="20"/>
    </row>
    <row r="59" spans="2:45" s="19" customFormat="1" x14ac:dyDescent="0.3">
      <c r="C59" s="20"/>
      <c r="D59" s="20"/>
      <c r="N59" s="36"/>
      <c r="R59" s="21"/>
      <c r="T59" t="str">
        <f t="shared" si="0"/>
        <v/>
      </c>
      <c r="U59" t="str">
        <f t="shared" si="1"/>
        <v/>
      </c>
      <c r="V59" t="str">
        <f t="shared" si="2"/>
        <v/>
      </c>
      <c r="Z59" s="22"/>
      <c r="AA59" s="22"/>
      <c r="AB59" s="22"/>
      <c r="AC59" s="22"/>
      <c r="AD59" s="22"/>
      <c r="AG59" s="22"/>
      <c r="AH59" s="22"/>
      <c r="AI59" s="22"/>
      <c r="AJ59" s="20"/>
      <c r="AM59" s="71"/>
      <c r="AN59" s="20"/>
    </row>
    <row r="60" spans="2:45" x14ac:dyDescent="0.3">
      <c r="G60" s="19"/>
      <c r="I60" s="19"/>
      <c r="N60" s="52"/>
      <c r="T60" t="str">
        <f t="shared" si="0"/>
        <v/>
      </c>
      <c r="U60" t="str">
        <f t="shared" si="1"/>
        <v/>
      </c>
      <c r="V60" t="str">
        <f t="shared" si="2"/>
        <v/>
      </c>
      <c r="AA60" s="22"/>
      <c r="AB60" s="22"/>
      <c r="AC60" s="22"/>
      <c r="AE60" s="19"/>
      <c r="AF60" s="19"/>
      <c r="AG60" s="22"/>
      <c r="AH60" s="22"/>
      <c r="AI60" s="22"/>
    </row>
    <row r="61" spans="2:45" x14ac:dyDescent="0.3">
      <c r="G61" s="19"/>
      <c r="I61" s="19"/>
      <c r="N61" s="52"/>
      <c r="T61" t="str">
        <f t="shared" si="0"/>
        <v/>
      </c>
      <c r="U61" t="str">
        <f t="shared" si="1"/>
        <v/>
      </c>
      <c r="V61" t="str">
        <f t="shared" si="2"/>
        <v/>
      </c>
      <c r="AA61" s="22"/>
      <c r="AB61" s="22"/>
      <c r="AC61" s="22"/>
      <c r="AE61" s="19"/>
      <c r="AF61" s="19"/>
      <c r="AG61" s="22"/>
      <c r="AH61" s="22"/>
      <c r="AI61" s="22"/>
    </row>
    <row r="62" spans="2:45" x14ac:dyDescent="0.3">
      <c r="G62" s="19"/>
      <c r="I62" s="19"/>
      <c r="N62" s="52"/>
      <c r="T62" t="str">
        <f t="shared" si="0"/>
        <v/>
      </c>
      <c r="U62" t="str">
        <f t="shared" si="1"/>
        <v/>
      </c>
      <c r="V62" t="str">
        <f t="shared" si="2"/>
        <v/>
      </c>
      <c r="AA62" s="22"/>
      <c r="AB62" s="22"/>
      <c r="AC62" s="22"/>
      <c r="AE62" s="19"/>
      <c r="AF62" s="19"/>
      <c r="AG62" s="22"/>
      <c r="AH62" s="22"/>
      <c r="AI62" s="22"/>
    </row>
    <row r="63" spans="2:45" x14ac:dyDescent="0.3">
      <c r="B63" s="19"/>
      <c r="C63" s="20"/>
      <c r="D63" s="20"/>
      <c r="E63" s="19"/>
      <c r="F63" s="19"/>
      <c r="G63" s="19"/>
      <c r="H63" s="19"/>
      <c r="I63" s="19"/>
      <c r="J63" s="19"/>
      <c r="K63" s="19"/>
      <c r="L63" s="19"/>
      <c r="M63" s="19"/>
      <c r="N63" s="36"/>
      <c r="O63" s="19"/>
      <c r="P63" s="19"/>
      <c r="Q63" s="19"/>
      <c r="R63" s="21"/>
      <c r="T63" t="str">
        <f t="shared" si="0"/>
        <v/>
      </c>
      <c r="U63" t="str">
        <f t="shared" si="1"/>
        <v/>
      </c>
      <c r="V63" t="str">
        <f t="shared" si="2"/>
        <v/>
      </c>
      <c r="X63" s="19"/>
      <c r="Y63" s="19"/>
      <c r="Z63" s="22"/>
      <c r="AA63" s="22"/>
      <c r="AB63" s="22"/>
      <c r="AC63" s="22"/>
      <c r="AD63" s="22"/>
      <c r="AE63" s="19"/>
      <c r="AF63" s="19"/>
      <c r="AG63" s="22"/>
      <c r="AH63" s="22"/>
      <c r="AI63" s="22"/>
      <c r="AJ63" s="20"/>
      <c r="AK63" s="19"/>
      <c r="AL63" s="19"/>
      <c r="AM63" s="71"/>
      <c r="AN63" s="20"/>
      <c r="AO63" s="19"/>
      <c r="AP63" s="19"/>
      <c r="AQ63" s="19"/>
      <c r="AR63" s="19"/>
      <c r="AS63" s="19"/>
    </row>
    <row r="64" spans="2:45" x14ac:dyDescent="0.3">
      <c r="G64" s="19"/>
      <c r="I64" s="19"/>
      <c r="N64" s="52"/>
      <c r="T64" t="str">
        <f t="shared" si="0"/>
        <v/>
      </c>
      <c r="U64" t="str">
        <f t="shared" si="1"/>
        <v/>
      </c>
      <c r="V64" t="str">
        <f t="shared" si="2"/>
        <v/>
      </c>
      <c r="AA64" s="22"/>
      <c r="AB64" s="22"/>
      <c r="AC64" s="22"/>
      <c r="AE64" s="19"/>
      <c r="AF64" s="19"/>
      <c r="AG64" s="22"/>
      <c r="AH64" s="22"/>
      <c r="AI64" s="22"/>
    </row>
    <row r="65" spans="7:35" x14ac:dyDescent="0.3">
      <c r="G65" s="19"/>
      <c r="I65" s="19"/>
      <c r="N65" s="52"/>
      <c r="T65" t="str">
        <f t="shared" si="0"/>
        <v/>
      </c>
      <c r="U65" t="str">
        <f t="shared" si="1"/>
        <v/>
      </c>
      <c r="V65" t="str">
        <f t="shared" si="2"/>
        <v/>
      </c>
      <c r="AA65" s="22"/>
      <c r="AB65" s="22"/>
      <c r="AC65" s="22"/>
      <c r="AE65" s="19"/>
      <c r="AF65" s="19"/>
      <c r="AG65" s="22"/>
      <c r="AH65" s="22"/>
      <c r="AI65" s="22"/>
    </row>
    <row r="66" spans="7:35" x14ac:dyDescent="0.3">
      <c r="G66" s="19"/>
      <c r="I66" s="19"/>
      <c r="N66" s="52"/>
      <c r="T66" t="str">
        <f t="shared" si="0"/>
        <v/>
      </c>
      <c r="U66" t="str">
        <f t="shared" si="1"/>
        <v/>
      </c>
      <c r="V66" t="str">
        <f t="shared" si="2"/>
        <v/>
      </c>
      <c r="AA66" s="22"/>
      <c r="AB66" s="22"/>
      <c r="AC66" s="22"/>
      <c r="AE66" s="19"/>
      <c r="AF66" s="19"/>
      <c r="AG66" s="22"/>
      <c r="AH66" s="22"/>
      <c r="AI66" s="22"/>
    </row>
    <row r="67" spans="7:35" x14ac:dyDescent="0.3">
      <c r="G67" s="19"/>
      <c r="I67" s="19"/>
      <c r="N67" s="52"/>
      <c r="T67" t="str">
        <f t="shared" si="0"/>
        <v/>
      </c>
      <c r="U67" t="str">
        <f t="shared" si="1"/>
        <v/>
      </c>
      <c r="V67" t="str">
        <f t="shared" si="2"/>
        <v/>
      </c>
      <c r="AA67" s="22"/>
      <c r="AB67" s="22"/>
      <c r="AC67" s="22"/>
      <c r="AE67" s="19"/>
      <c r="AF67" s="19"/>
      <c r="AG67" s="22"/>
      <c r="AH67" s="22"/>
      <c r="AI67" s="22"/>
    </row>
    <row r="68" spans="7:35" x14ac:dyDescent="0.3">
      <c r="G68" s="19"/>
      <c r="I68" s="19"/>
      <c r="N68" s="52"/>
      <c r="T68" t="str">
        <f t="shared" ref="T68:T131" si="3">IFERROR(VLOOKUP(S68,CatActividades,13,0),"")</f>
        <v/>
      </c>
      <c r="U68" t="str">
        <f t="shared" ref="U68:U131" si="4">IFERROR(VLOOKUP(S68,CatActividades,2,0),"")</f>
        <v/>
      </c>
      <c r="V68" t="str">
        <f t="shared" ref="V68:V131" si="5">IFERROR(VLOOKUP(S68,CatActividades,4,0),"")</f>
        <v/>
      </c>
      <c r="AA68" s="22"/>
      <c r="AB68" s="22"/>
      <c r="AC68" s="22"/>
      <c r="AE68" s="19"/>
      <c r="AF68" s="19"/>
      <c r="AG68" s="22"/>
      <c r="AH68" s="22"/>
      <c r="AI68" s="22"/>
    </row>
    <row r="69" spans="7:35" x14ac:dyDescent="0.3">
      <c r="G69" s="19"/>
      <c r="I69" s="19"/>
      <c r="N69" s="52"/>
      <c r="T69" t="str">
        <f t="shared" si="3"/>
        <v/>
      </c>
      <c r="U69" t="str">
        <f t="shared" si="4"/>
        <v/>
      </c>
      <c r="V69" t="str">
        <f t="shared" si="5"/>
        <v/>
      </c>
      <c r="AA69" s="22"/>
      <c r="AB69" s="22"/>
      <c r="AC69" s="22"/>
      <c r="AE69" s="19"/>
      <c r="AF69" s="19"/>
      <c r="AG69" s="22"/>
      <c r="AH69" s="22"/>
      <c r="AI69" s="22"/>
    </row>
    <row r="70" spans="7:35" x14ac:dyDescent="0.3">
      <c r="G70" s="19"/>
      <c r="I70" s="19"/>
      <c r="N70" s="52"/>
      <c r="T70" t="str">
        <f t="shared" si="3"/>
        <v/>
      </c>
      <c r="U70" t="str">
        <f t="shared" si="4"/>
        <v/>
      </c>
      <c r="V70" t="str">
        <f t="shared" si="5"/>
        <v/>
      </c>
      <c r="AA70" s="22"/>
      <c r="AB70" s="22"/>
      <c r="AC70" s="22"/>
      <c r="AE70" s="19"/>
      <c r="AF70" s="19"/>
      <c r="AG70" s="22"/>
      <c r="AH70" s="22"/>
      <c r="AI70" s="22"/>
    </row>
    <row r="71" spans="7:35" x14ac:dyDescent="0.3">
      <c r="G71" s="19"/>
      <c r="I71" s="19"/>
      <c r="N71" s="52"/>
      <c r="T71" t="str">
        <f t="shared" si="3"/>
        <v/>
      </c>
      <c r="U71" t="str">
        <f t="shared" si="4"/>
        <v/>
      </c>
      <c r="V71" t="str">
        <f t="shared" si="5"/>
        <v/>
      </c>
      <c r="AA71" s="22"/>
      <c r="AB71" s="22"/>
      <c r="AC71" s="22"/>
      <c r="AE71" s="19"/>
      <c r="AF71" s="19"/>
      <c r="AG71" s="22"/>
      <c r="AH71" s="22"/>
      <c r="AI71" s="22"/>
    </row>
    <row r="72" spans="7:35" x14ac:dyDescent="0.3">
      <c r="G72" s="19"/>
      <c r="I72" s="19"/>
      <c r="N72" s="52"/>
      <c r="T72" t="str">
        <f t="shared" si="3"/>
        <v/>
      </c>
      <c r="U72" t="str">
        <f t="shared" si="4"/>
        <v/>
      </c>
      <c r="V72" t="str">
        <f t="shared" si="5"/>
        <v/>
      </c>
      <c r="AA72" s="22"/>
      <c r="AB72" s="22"/>
      <c r="AC72" s="22"/>
      <c r="AE72" s="19"/>
      <c r="AF72" s="19"/>
      <c r="AG72" s="22"/>
      <c r="AH72" s="22"/>
      <c r="AI72" s="22"/>
    </row>
    <row r="73" spans="7:35" x14ac:dyDescent="0.3">
      <c r="G73" s="19"/>
      <c r="I73" s="19"/>
      <c r="N73" s="52"/>
      <c r="T73" t="str">
        <f t="shared" si="3"/>
        <v/>
      </c>
      <c r="U73" t="str">
        <f t="shared" si="4"/>
        <v/>
      </c>
      <c r="V73" t="str">
        <f t="shared" si="5"/>
        <v/>
      </c>
      <c r="AA73" s="22"/>
      <c r="AB73" s="22"/>
      <c r="AC73" s="22"/>
      <c r="AE73" s="19"/>
      <c r="AF73" s="19"/>
      <c r="AG73" s="22"/>
      <c r="AH73" s="22"/>
      <c r="AI73" s="22"/>
    </row>
    <row r="74" spans="7:35" x14ac:dyDescent="0.3">
      <c r="G74" s="19"/>
      <c r="I74" s="19"/>
      <c r="N74" s="52"/>
      <c r="T74" t="str">
        <f t="shared" si="3"/>
        <v/>
      </c>
      <c r="U74" t="str">
        <f t="shared" si="4"/>
        <v/>
      </c>
      <c r="V74" t="str">
        <f t="shared" si="5"/>
        <v/>
      </c>
      <c r="AA74" s="22"/>
      <c r="AB74" s="22"/>
      <c r="AC74" s="22"/>
      <c r="AE74" s="19"/>
      <c r="AF74" s="19"/>
      <c r="AG74" s="22"/>
      <c r="AH74" s="22"/>
      <c r="AI74" s="22"/>
    </row>
    <row r="75" spans="7:35" x14ac:dyDescent="0.3">
      <c r="G75" s="19"/>
      <c r="I75" s="19"/>
      <c r="N75" s="52"/>
      <c r="T75" t="str">
        <f t="shared" si="3"/>
        <v/>
      </c>
      <c r="U75" t="str">
        <f t="shared" si="4"/>
        <v/>
      </c>
      <c r="V75" t="str">
        <f t="shared" si="5"/>
        <v/>
      </c>
      <c r="AA75" s="22"/>
      <c r="AB75" s="22"/>
      <c r="AC75" s="22"/>
      <c r="AE75" s="19"/>
      <c r="AF75" s="19"/>
      <c r="AG75" s="22"/>
      <c r="AH75" s="22"/>
      <c r="AI75" s="22"/>
    </row>
    <row r="76" spans="7:35" x14ac:dyDescent="0.3">
      <c r="G76" s="19"/>
      <c r="I76" s="19"/>
      <c r="N76" s="52"/>
      <c r="T76" t="str">
        <f t="shared" si="3"/>
        <v/>
      </c>
      <c r="U76" t="str">
        <f t="shared" si="4"/>
        <v/>
      </c>
      <c r="V76" t="str">
        <f t="shared" si="5"/>
        <v/>
      </c>
      <c r="AA76" s="22"/>
      <c r="AB76" s="22"/>
      <c r="AC76" s="22"/>
      <c r="AE76" s="19"/>
      <c r="AF76" s="19"/>
      <c r="AG76" s="22"/>
      <c r="AH76" s="22"/>
      <c r="AI76" s="22"/>
    </row>
    <row r="77" spans="7:35" x14ac:dyDescent="0.3">
      <c r="G77" s="19"/>
      <c r="I77" s="19"/>
      <c r="N77" s="52"/>
      <c r="T77" t="str">
        <f t="shared" si="3"/>
        <v/>
      </c>
      <c r="U77" t="str">
        <f t="shared" si="4"/>
        <v/>
      </c>
      <c r="V77" t="str">
        <f t="shared" si="5"/>
        <v/>
      </c>
      <c r="AA77" s="22"/>
      <c r="AB77" s="22"/>
      <c r="AC77" s="22"/>
      <c r="AE77" s="19"/>
      <c r="AF77" s="19"/>
      <c r="AG77" s="22"/>
      <c r="AH77" s="22"/>
      <c r="AI77" s="22"/>
    </row>
    <row r="78" spans="7:35" x14ac:dyDescent="0.3">
      <c r="G78" s="19"/>
      <c r="I78" s="19"/>
      <c r="N78" s="52"/>
      <c r="T78" t="str">
        <f t="shared" si="3"/>
        <v/>
      </c>
      <c r="U78" t="str">
        <f t="shared" si="4"/>
        <v/>
      </c>
      <c r="V78" t="str">
        <f t="shared" si="5"/>
        <v/>
      </c>
      <c r="AA78" s="22"/>
      <c r="AB78" s="22"/>
      <c r="AC78" s="22"/>
      <c r="AE78" s="19"/>
      <c r="AF78" s="19"/>
      <c r="AG78" s="22"/>
      <c r="AH78" s="22"/>
      <c r="AI78" s="22"/>
    </row>
    <row r="79" spans="7:35" x14ac:dyDescent="0.3">
      <c r="G79" s="19"/>
      <c r="I79" s="19"/>
      <c r="N79" s="52"/>
      <c r="T79" t="str">
        <f t="shared" si="3"/>
        <v/>
      </c>
      <c r="U79" t="str">
        <f t="shared" si="4"/>
        <v/>
      </c>
      <c r="V79" t="str">
        <f t="shared" si="5"/>
        <v/>
      </c>
      <c r="AA79" s="22"/>
      <c r="AB79" s="22"/>
      <c r="AC79" s="22"/>
      <c r="AE79" s="19"/>
      <c r="AF79" s="19"/>
      <c r="AG79" s="22"/>
      <c r="AH79" s="22"/>
      <c r="AI79" s="22"/>
    </row>
    <row r="80" spans="7:35" x14ac:dyDescent="0.3">
      <c r="G80" s="19"/>
      <c r="I80" s="19"/>
      <c r="N80" s="52"/>
      <c r="T80" t="str">
        <f t="shared" si="3"/>
        <v/>
      </c>
      <c r="U80" t="str">
        <f t="shared" si="4"/>
        <v/>
      </c>
      <c r="V80" t="str">
        <f t="shared" si="5"/>
        <v/>
      </c>
      <c r="AA80" s="22"/>
      <c r="AB80" s="22"/>
      <c r="AC80" s="22"/>
      <c r="AE80" s="19"/>
      <c r="AF80" s="19"/>
      <c r="AG80" s="22"/>
      <c r="AH80" s="22"/>
      <c r="AI80" s="22"/>
    </row>
    <row r="81" spans="7:35" x14ac:dyDescent="0.3">
      <c r="G81" s="19"/>
      <c r="I81" s="19"/>
      <c r="N81" s="52"/>
      <c r="T81" t="str">
        <f t="shared" si="3"/>
        <v/>
      </c>
      <c r="U81" t="str">
        <f t="shared" si="4"/>
        <v/>
      </c>
      <c r="V81" t="str">
        <f t="shared" si="5"/>
        <v/>
      </c>
      <c r="AA81" s="22"/>
      <c r="AB81" s="22"/>
      <c r="AC81" s="22"/>
      <c r="AE81" s="19"/>
      <c r="AF81" s="19"/>
      <c r="AG81" s="22"/>
      <c r="AH81" s="22"/>
      <c r="AI81" s="22"/>
    </row>
    <row r="82" spans="7:35" x14ac:dyDescent="0.3">
      <c r="G82" s="19"/>
      <c r="I82" s="19"/>
      <c r="N82" s="52"/>
      <c r="T82" t="str">
        <f t="shared" si="3"/>
        <v/>
      </c>
      <c r="U82" t="str">
        <f t="shared" si="4"/>
        <v/>
      </c>
      <c r="V82" t="str">
        <f t="shared" si="5"/>
        <v/>
      </c>
      <c r="AA82" s="22"/>
      <c r="AB82" s="22"/>
      <c r="AC82" s="22"/>
      <c r="AE82" s="19"/>
      <c r="AF82" s="19"/>
      <c r="AG82" s="22"/>
      <c r="AH82" s="22"/>
      <c r="AI82" s="22"/>
    </row>
    <row r="83" spans="7:35" x14ac:dyDescent="0.3">
      <c r="G83" s="19"/>
      <c r="I83" s="19"/>
      <c r="N83" s="52"/>
      <c r="T83" t="str">
        <f t="shared" si="3"/>
        <v/>
      </c>
      <c r="U83" t="str">
        <f t="shared" si="4"/>
        <v/>
      </c>
      <c r="V83" t="str">
        <f t="shared" si="5"/>
        <v/>
      </c>
      <c r="AA83" s="22"/>
      <c r="AB83" s="22"/>
      <c r="AC83" s="22"/>
      <c r="AE83" s="19"/>
      <c r="AF83" s="19"/>
      <c r="AG83" s="22"/>
      <c r="AH83" s="22"/>
      <c r="AI83" s="22"/>
    </row>
    <row r="84" spans="7:35" x14ac:dyDescent="0.3">
      <c r="G84" s="19"/>
      <c r="I84" s="19"/>
      <c r="N84" s="52"/>
      <c r="T84" t="str">
        <f t="shared" si="3"/>
        <v/>
      </c>
      <c r="U84" t="str">
        <f t="shared" si="4"/>
        <v/>
      </c>
      <c r="V84" t="str">
        <f t="shared" si="5"/>
        <v/>
      </c>
      <c r="AA84" s="22"/>
      <c r="AB84" s="22"/>
      <c r="AC84" s="22"/>
      <c r="AE84" s="19"/>
      <c r="AF84" s="19"/>
      <c r="AG84" s="22"/>
      <c r="AH84" s="22"/>
      <c r="AI84" s="22"/>
    </row>
    <row r="85" spans="7:35" x14ac:dyDescent="0.3">
      <c r="G85" s="19"/>
      <c r="I85" s="19"/>
      <c r="N85" s="52"/>
      <c r="T85" t="str">
        <f t="shared" si="3"/>
        <v/>
      </c>
      <c r="U85" t="str">
        <f t="shared" si="4"/>
        <v/>
      </c>
      <c r="V85" t="str">
        <f t="shared" si="5"/>
        <v/>
      </c>
      <c r="AA85" s="22"/>
      <c r="AB85" s="22"/>
      <c r="AC85" s="22"/>
      <c r="AE85" s="19"/>
      <c r="AF85" s="19"/>
      <c r="AG85" s="22"/>
      <c r="AH85" s="22"/>
      <c r="AI85" s="22"/>
    </row>
    <row r="86" spans="7:35" x14ac:dyDescent="0.3">
      <c r="G86" s="19"/>
      <c r="I86" s="19"/>
      <c r="N86" s="52"/>
      <c r="T86" t="str">
        <f t="shared" si="3"/>
        <v/>
      </c>
      <c r="U86" t="str">
        <f t="shared" si="4"/>
        <v/>
      </c>
      <c r="V86" t="str">
        <f t="shared" si="5"/>
        <v/>
      </c>
      <c r="AA86" s="22"/>
      <c r="AB86" s="22"/>
      <c r="AC86" s="22"/>
      <c r="AE86" s="19"/>
      <c r="AF86" s="19"/>
      <c r="AG86" s="22"/>
      <c r="AH86" s="22"/>
      <c r="AI86" s="22"/>
    </row>
    <row r="87" spans="7:35" x14ac:dyDescent="0.3">
      <c r="G87" s="19"/>
      <c r="I87" s="19"/>
      <c r="N87" s="52"/>
      <c r="T87" t="str">
        <f t="shared" si="3"/>
        <v/>
      </c>
      <c r="U87" t="str">
        <f t="shared" si="4"/>
        <v/>
      </c>
      <c r="V87" t="str">
        <f t="shared" si="5"/>
        <v/>
      </c>
      <c r="AA87" s="22"/>
      <c r="AB87" s="22"/>
      <c r="AC87" s="22"/>
      <c r="AE87" s="19"/>
      <c r="AF87" s="19"/>
      <c r="AG87" s="22"/>
      <c r="AH87" s="22"/>
      <c r="AI87" s="22"/>
    </row>
    <row r="88" spans="7:35" x14ac:dyDescent="0.3">
      <c r="G88" s="19"/>
      <c r="I88" s="19"/>
      <c r="N88" s="52"/>
      <c r="T88" t="str">
        <f t="shared" si="3"/>
        <v/>
      </c>
      <c r="U88" t="str">
        <f t="shared" si="4"/>
        <v/>
      </c>
      <c r="V88" t="str">
        <f t="shared" si="5"/>
        <v/>
      </c>
      <c r="AA88" s="22"/>
      <c r="AB88" s="22"/>
      <c r="AC88" s="22"/>
      <c r="AE88" s="19"/>
      <c r="AF88" s="19"/>
      <c r="AG88" s="22"/>
      <c r="AH88" s="22"/>
      <c r="AI88" s="22"/>
    </row>
    <row r="89" spans="7:35" x14ac:dyDescent="0.3">
      <c r="G89" s="19"/>
      <c r="I89" s="19"/>
      <c r="N89" s="52"/>
      <c r="T89" t="str">
        <f t="shared" si="3"/>
        <v/>
      </c>
      <c r="U89" t="str">
        <f t="shared" si="4"/>
        <v/>
      </c>
      <c r="V89" t="str">
        <f t="shared" si="5"/>
        <v/>
      </c>
      <c r="AA89" s="22"/>
      <c r="AB89" s="22"/>
      <c r="AC89" s="22"/>
      <c r="AE89" s="19"/>
      <c r="AF89" s="19"/>
      <c r="AG89" s="22"/>
      <c r="AH89" s="22"/>
      <c r="AI89" s="22"/>
    </row>
    <row r="90" spans="7:35" x14ac:dyDescent="0.3">
      <c r="G90" s="19"/>
      <c r="I90" s="19"/>
      <c r="N90" s="52"/>
      <c r="T90" t="str">
        <f t="shared" si="3"/>
        <v/>
      </c>
      <c r="U90" t="str">
        <f t="shared" si="4"/>
        <v/>
      </c>
      <c r="V90" t="str">
        <f t="shared" si="5"/>
        <v/>
      </c>
      <c r="AA90" s="22"/>
      <c r="AB90" s="22"/>
      <c r="AC90" s="22"/>
      <c r="AE90" s="19"/>
      <c r="AF90" s="19"/>
      <c r="AG90" s="22"/>
      <c r="AH90" s="22"/>
      <c r="AI90" s="22"/>
    </row>
    <row r="91" spans="7:35" x14ac:dyDescent="0.3">
      <c r="G91" s="19"/>
      <c r="I91" s="19"/>
      <c r="N91" s="52"/>
      <c r="T91" t="str">
        <f t="shared" si="3"/>
        <v/>
      </c>
      <c r="U91" t="str">
        <f t="shared" si="4"/>
        <v/>
      </c>
      <c r="V91" t="str">
        <f t="shared" si="5"/>
        <v/>
      </c>
      <c r="AA91" s="22"/>
      <c r="AB91" s="22"/>
      <c r="AC91" s="22"/>
      <c r="AE91" s="19"/>
      <c r="AF91" s="19"/>
      <c r="AG91" s="22"/>
      <c r="AH91" s="22"/>
      <c r="AI91" s="22"/>
    </row>
    <row r="92" spans="7:35" x14ac:dyDescent="0.3">
      <c r="G92" s="19"/>
      <c r="I92" s="19"/>
      <c r="N92" s="52"/>
      <c r="T92" t="str">
        <f t="shared" si="3"/>
        <v/>
      </c>
      <c r="U92" t="str">
        <f t="shared" si="4"/>
        <v/>
      </c>
      <c r="V92" t="str">
        <f t="shared" si="5"/>
        <v/>
      </c>
      <c r="AA92" s="22"/>
      <c r="AB92" s="22"/>
      <c r="AC92" s="22"/>
      <c r="AE92" s="19"/>
      <c r="AF92" s="19"/>
      <c r="AG92" s="22"/>
      <c r="AH92" s="22"/>
      <c r="AI92" s="22"/>
    </row>
    <row r="93" spans="7:35" x14ac:dyDescent="0.3">
      <c r="G93" s="19"/>
      <c r="I93" s="19"/>
      <c r="N93" s="52"/>
      <c r="T93" t="str">
        <f t="shared" si="3"/>
        <v/>
      </c>
      <c r="U93" t="str">
        <f t="shared" si="4"/>
        <v/>
      </c>
      <c r="V93" t="str">
        <f t="shared" si="5"/>
        <v/>
      </c>
      <c r="AA93" s="22"/>
      <c r="AB93" s="22"/>
      <c r="AC93" s="22"/>
      <c r="AE93" s="19"/>
      <c r="AF93" s="19"/>
      <c r="AG93" s="22"/>
      <c r="AH93" s="22"/>
      <c r="AI93" s="22"/>
    </row>
    <row r="94" spans="7:35" x14ac:dyDescent="0.3">
      <c r="G94" s="19"/>
      <c r="I94" s="19"/>
      <c r="N94" s="52"/>
      <c r="T94" t="str">
        <f t="shared" si="3"/>
        <v/>
      </c>
      <c r="U94" t="str">
        <f t="shared" si="4"/>
        <v/>
      </c>
      <c r="V94" t="str">
        <f t="shared" si="5"/>
        <v/>
      </c>
      <c r="AA94" s="22"/>
      <c r="AB94" s="22"/>
      <c r="AC94" s="22"/>
      <c r="AE94" s="19"/>
      <c r="AF94" s="19"/>
      <c r="AG94" s="22"/>
      <c r="AH94" s="22"/>
      <c r="AI94" s="22"/>
    </row>
    <row r="95" spans="7:35" x14ac:dyDescent="0.3">
      <c r="G95" s="19"/>
      <c r="I95" s="19"/>
      <c r="N95" s="52"/>
      <c r="T95" t="str">
        <f t="shared" si="3"/>
        <v/>
      </c>
      <c r="U95" t="str">
        <f t="shared" si="4"/>
        <v/>
      </c>
      <c r="V95" t="str">
        <f t="shared" si="5"/>
        <v/>
      </c>
      <c r="AA95" s="22"/>
      <c r="AB95" s="22"/>
      <c r="AC95" s="22"/>
      <c r="AE95" s="19"/>
      <c r="AF95" s="19"/>
      <c r="AG95" s="22"/>
      <c r="AH95" s="22"/>
      <c r="AI95" s="22"/>
    </row>
    <row r="96" spans="7:35" x14ac:dyDescent="0.3">
      <c r="G96" s="19"/>
      <c r="I96" s="19"/>
      <c r="N96" s="52"/>
      <c r="T96" t="str">
        <f t="shared" si="3"/>
        <v/>
      </c>
      <c r="U96" t="str">
        <f t="shared" si="4"/>
        <v/>
      </c>
      <c r="V96" t="str">
        <f t="shared" si="5"/>
        <v/>
      </c>
      <c r="AA96" s="22"/>
      <c r="AB96" s="22"/>
      <c r="AC96" s="22"/>
      <c r="AE96" s="19"/>
      <c r="AF96" s="19"/>
      <c r="AG96" s="22"/>
      <c r="AH96" s="22"/>
      <c r="AI96" s="22"/>
    </row>
    <row r="97" spans="7:35" x14ac:dyDescent="0.3">
      <c r="G97" s="19"/>
      <c r="I97" s="19"/>
      <c r="N97" s="52"/>
      <c r="T97" t="str">
        <f t="shared" si="3"/>
        <v/>
      </c>
      <c r="U97" t="str">
        <f t="shared" si="4"/>
        <v/>
      </c>
      <c r="V97" t="str">
        <f t="shared" si="5"/>
        <v/>
      </c>
      <c r="AA97" s="22"/>
      <c r="AB97" s="22"/>
      <c r="AC97" s="22"/>
      <c r="AE97" s="19"/>
      <c r="AF97" s="19"/>
      <c r="AG97" s="22"/>
      <c r="AH97" s="22"/>
      <c r="AI97" s="22"/>
    </row>
    <row r="98" spans="7:35" x14ac:dyDescent="0.3">
      <c r="G98" s="19"/>
      <c r="I98" s="19"/>
      <c r="N98" s="52"/>
      <c r="T98" t="str">
        <f t="shared" si="3"/>
        <v/>
      </c>
      <c r="U98" t="str">
        <f t="shared" si="4"/>
        <v/>
      </c>
      <c r="V98" t="str">
        <f t="shared" si="5"/>
        <v/>
      </c>
      <c r="AA98" s="22"/>
      <c r="AB98" s="22"/>
      <c r="AC98" s="22"/>
      <c r="AE98" s="19"/>
      <c r="AF98" s="19"/>
      <c r="AG98" s="22"/>
      <c r="AH98" s="22"/>
      <c r="AI98" s="22"/>
    </row>
    <row r="99" spans="7:35" x14ac:dyDescent="0.3">
      <c r="G99" s="19"/>
      <c r="I99" s="19"/>
      <c r="N99" s="52"/>
      <c r="T99" t="str">
        <f t="shared" si="3"/>
        <v/>
      </c>
      <c r="U99" t="str">
        <f t="shared" si="4"/>
        <v/>
      </c>
      <c r="V99" t="str">
        <f t="shared" si="5"/>
        <v/>
      </c>
      <c r="AA99" s="22"/>
      <c r="AB99" s="22"/>
      <c r="AC99" s="22"/>
      <c r="AE99" s="19"/>
      <c r="AF99" s="19"/>
      <c r="AG99" s="22"/>
      <c r="AH99" s="22"/>
      <c r="AI99" s="22"/>
    </row>
    <row r="100" spans="7:35" x14ac:dyDescent="0.3">
      <c r="G100" s="19"/>
      <c r="I100" s="19"/>
      <c r="N100" s="52"/>
      <c r="T100" t="str">
        <f t="shared" si="3"/>
        <v/>
      </c>
      <c r="U100" t="str">
        <f t="shared" si="4"/>
        <v/>
      </c>
      <c r="V100" t="str">
        <f t="shared" si="5"/>
        <v/>
      </c>
      <c r="AA100" s="22"/>
      <c r="AB100" s="22"/>
      <c r="AC100" s="22"/>
      <c r="AE100" s="19"/>
      <c r="AF100" s="19"/>
      <c r="AG100" s="22"/>
      <c r="AH100" s="22"/>
      <c r="AI100" s="22"/>
    </row>
    <row r="101" spans="7:35" x14ac:dyDescent="0.3">
      <c r="G101" s="19"/>
      <c r="I101" s="19"/>
      <c r="N101" s="52"/>
      <c r="T101" t="str">
        <f t="shared" si="3"/>
        <v/>
      </c>
      <c r="U101" t="str">
        <f t="shared" si="4"/>
        <v/>
      </c>
      <c r="V101" t="str">
        <f t="shared" si="5"/>
        <v/>
      </c>
      <c r="AA101" s="22"/>
      <c r="AB101" s="22"/>
      <c r="AC101" s="22"/>
      <c r="AE101" s="19"/>
      <c r="AF101" s="19"/>
      <c r="AG101" s="22"/>
      <c r="AH101" s="22"/>
      <c r="AI101" s="22"/>
    </row>
    <row r="102" spans="7:35" x14ac:dyDescent="0.3">
      <c r="G102" s="19"/>
      <c r="I102" s="19"/>
      <c r="T102" t="str">
        <f t="shared" si="3"/>
        <v/>
      </c>
      <c r="U102" t="str">
        <f t="shared" si="4"/>
        <v/>
      </c>
      <c r="V102" t="str">
        <f t="shared" si="5"/>
        <v/>
      </c>
      <c r="AA102" s="22"/>
      <c r="AB102" s="22"/>
      <c r="AC102" s="22"/>
      <c r="AE102" s="19"/>
      <c r="AG102" s="22"/>
      <c r="AH102" s="22"/>
      <c r="AI102" s="22"/>
    </row>
    <row r="103" spans="7:35" x14ac:dyDescent="0.3">
      <c r="G103" s="19"/>
      <c r="I103" s="19"/>
      <c r="T103" t="str">
        <f t="shared" si="3"/>
        <v/>
      </c>
      <c r="U103" t="str">
        <f t="shared" si="4"/>
        <v/>
      </c>
      <c r="V103" t="str">
        <f t="shared" si="5"/>
        <v/>
      </c>
      <c r="AA103" s="22"/>
      <c r="AB103" s="22"/>
      <c r="AC103" s="22"/>
      <c r="AE103" s="19"/>
      <c r="AG103" s="22"/>
      <c r="AH103" s="22"/>
      <c r="AI103" s="22"/>
    </row>
    <row r="104" spans="7:35" x14ac:dyDescent="0.3">
      <c r="G104" s="19"/>
      <c r="I104" s="19"/>
      <c r="T104" t="str">
        <f t="shared" si="3"/>
        <v/>
      </c>
      <c r="U104" t="str">
        <f t="shared" si="4"/>
        <v/>
      </c>
      <c r="V104" t="str">
        <f t="shared" si="5"/>
        <v/>
      </c>
      <c r="AA104" s="22"/>
      <c r="AB104" s="22"/>
      <c r="AC104" s="22"/>
      <c r="AE104" s="19"/>
      <c r="AG104" s="22"/>
      <c r="AH104" s="22"/>
      <c r="AI104" s="22"/>
    </row>
    <row r="105" spans="7:35" x14ac:dyDescent="0.3">
      <c r="G105" s="19"/>
      <c r="I105" s="19"/>
      <c r="T105" t="str">
        <f t="shared" si="3"/>
        <v/>
      </c>
      <c r="U105" t="str">
        <f t="shared" si="4"/>
        <v/>
      </c>
      <c r="V105" t="str">
        <f t="shared" si="5"/>
        <v/>
      </c>
      <c r="AA105" s="22"/>
      <c r="AB105" s="22"/>
      <c r="AC105" s="22"/>
      <c r="AE105" s="19"/>
      <c r="AG105" s="22"/>
      <c r="AH105" s="22"/>
      <c r="AI105" s="22"/>
    </row>
    <row r="106" spans="7:35" x14ac:dyDescent="0.3">
      <c r="G106" s="19"/>
      <c r="I106" s="19"/>
      <c r="T106" t="str">
        <f t="shared" si="3"/>
        <v/>
      </c>
      <c r="U106" t="str">
        <f t="shared" si="4"/>
        <v/>
      </c>
      <c r="V106" t="str">
        <f t="shared" si="5"/>
        <v/>
      </c>
      <c r="AA106" s="22"/>
      <c r="AB106" s="22"/>
      <c r="AC106" s="22"/>
      <c r="AE106" s="19"/>
      <c r="AG106" s="22"/>
      <c r="AH106" s="22"/>
      <c r="AI106" s="22"/>
    </row>
    <row r="107" spans="7:35" x14ac:dyDescent="0.3">
      <c r="G107" s="19"/>
      <c r="I107" s="19"/>
      <c r="T107" t="str">
        <f t="shared" si="3"/>
        <v/>
      </c>
      <c r="U107" t="str">
        <f t="shared" si="4"/>
        <v/>
      </c>
      <c r="V107" t="str">
        <f t="shared" si="5"/>
        <v/>
      </c>
      <c r="AA107" s="22"/>
      <c r="AB107" s="22"/>
      <c r="AC107" s="22"/>
      <c r="AE107" s="19"/>
      <c r="AG107" s="22"/>
      <c r="AH107" s="22"/>
      <c r="AI107" s="22"/>
    </row>
    <row r="108" spans="7:35" x14ac:dyDescent="0.3">
      <c r="G108" s="19"/>
      <c r="I108" s="19"/>
      <c r="T108" t="str">
        <f t="shared" si="3"/>
        <v/>
      </c>
      <c r="U108" t="str">
        <f t="shared" si="4"/>
        <v/>
      </c>
      <c r="V108" t="str">
        <f t="shared" si="5"/>
        <v/>
      </c>
      <c r="AA108" s="22"/>
      <c r="AB108" s="22"/>
      <c r="AC108" s="22"/>
      <c r="AE108" s="19"/>
      <c r="AG108" s="22"/>
      <c r="AH108" s="22"/>
      <c r="AI108" s="22"/>
    </row>
    <row r="109" spans="7:35" x14ac:dyDescent="0.3">
      <c r="G109" s="19"/>
      <c r="I109" s="19"/>
      <c r="T109" t="str">
        <f t="shared" si="3"/>
        <v/>
      </c>
      <c r="U109" t="str">
        <f t="shared" si="4"/>
        <v/>
      </c>
      <c r="V109" t="str">
        <f t="shared" si="5"/>
        <v/>
      </c>
      <c r="AA109" s="22"/>
      <c r="AB109" s="22"/>
      <c r="AC109" s="22"/>
      <c r="AE109" s="19"/>
      <c r="AG109" s="22"/>
      <c r="AH109" s="22"/>
      <c r="AI109" s="22"/>
    </row>
    <row r="110" spans="7:35" x14ac:dyDescent="0.3">
      <c r="G110" s="19"/>
      <c r="I110" s="19"/>
      <c r="T110" t="str">
        <f t="shared" si="3"/>
        <v/>
      </c>
      <c r="U110" t="str">
        <f t="shared" si="4"/>
        <v/>
      </c>
      <c r="V110" t="str">
        <f t="shared" si="5"/>
        <v/>
      </c>
      <c r="AA110" s="22"/>
      <c r="AB110" s="22"/>
      <c r="AC110" s="22"/>
      <c r="AE110" s="19"/>
      <c r="AG110" s="22"/>
      <c r="AH110" s="22"/>
      <c r="AI110" s="22"/>
    </row>
    <row r="111" spans="7:35" x14ac:dyDescent="0.3">
      <c r="G111" s="19"/>
      <c r="I111" s="19"/>
      <c r="T111" t="str">
        <f t="shared" si="3"/>
        <v/>
      </c>
      <c r="U111" t="str">
        <f t="shared" si="4"/>
        <v/>
      </c>
      <c r="V111" t="str">
        <f t="shared" si="5"/>
        <v/>
      </c>
      <c r="AA111" s="22"/>
      <c r="AB111" s="22"/>
      <c r="AC111" s="22"/>
      <c r="AE111" s="19"/>
      <c r="AG111" s="22"/>
      <c r="AH111" s="22"/>
      <c r="AI111" s="22"/>
    </row>
    <row r="112" spans="7:35" x14ac:dyDescent="0.3">
      <c r="G112" s="19"/>
      <c r="I112" s="19"/>
      <c r="T112" t="str">
        <f t="shared" si="3"/>
        <v/>
      </c>
      <c r="U112" t="str">
        <f t="shared" si="4"/>
        <v/>
      </c>
      <c r="V112" t="str">
        <f t="shared" si="5"/>
        <v/>
      </c>
      <c r="AA112" s="22"/>
      <c r="AB112" s="22"/>
      <c r="AC112" s="22"/>
      <c r="AE112" s="19"/>
      <c r="AG112" s="22"/>
      <c r="AH112" s="22"/>
      <c r="AI112" s="22"/>
    </row>
    <row r="113" spans="7:35" x14ac:dyDescent="0.3">
      <c r="G113" s="19"/>
      <c r="I113" s="19"/>
      <c r="T113" t="str">
        <f t="shared" si="3"/>
        <v/>
      </c>
      <c r="U113" t="str">
        <f t="shared" si="4"/>
        <v/>
      </c>
      <c r="V113" t="str">
        <f t="shared" si="5"/>
        <v/>
      </c>
      <c r="AA113" s="22"/>
      <c r="AB113" s="22"/>
      <c r="AC113" s="22"/>
      <c r="AE113" s="19"/>
      <c r="AG113" s="22"/>
      <c r="AH113" s="22"/>
      <c r="AI113" s="22"/>
    </row>
    <row r="114" spans="7:35" x14ac:dyDescent="0.3">
      <c r="G114" s="19"/>
      <c r="I114" s="19"/>
      <c r="T114" t="str">
        <f t="shared" si="3"/>
        <v/>
      </c>
      <c r="U114" t="str">
        <f t="shared" si="4"/>
        <v/>
      </c>
      <c r="V114" t="str">
        <f t="shared" si="5"/>
        <v/>
      </c>
      <c r="AA114" s="22"/>
      <c r="AB114" s="22"/>
      <c r="AC114" s="22"/>
      <c r="AE114" s="19"/>
      <c r="AG114" s="22"/>
      <c r="AH114" s="22"/>
      <c r="AI114" s="22"/>
    </row>
    <row r="115" spans="7:35" x14ac:dyDescent="0.3">
      <c r="G115" s="19"/>
      <c r="I115" s="19"/>
      <c r="T115" t="str">
        <f t="shared" si="3"/>
        <v/>
      </c>
      <c r="U115" t="str">
        <f t="shared" si="4"/>
        <v/>
      </c>
      <c r="V115" t="str">
        <f t="shared" si="5"/>
        <v/>
      </c>
      <c r="AA115" s="22"/>
      <c r="AB115" s="22"/>
      <c r="AC115" s="22"/>
      <c r="AE115" s="19"/>
      <c r="AG115" s="22"/>
      <c r="AH115" s="22"/>
      <c r="AI115" s="22"/>
    </row>
    <row r="116" spans="7:35" x14ac:dyDescent="0.3">
      <c r="G116" s="19"/>
      <c r="I116" s="19"/>
      <c r="T116" t="str">
        <f t="shared" si="3"/>
        <v/>
      </c>
      <c r="U116" t="str">
        <f t="shared" si="4"/>
        <v/>
      </c>
      <c r="V116" t="str">
        <f t="shared" si="5"/>
        <v/>
      </c>
      <c r="AA116" s="22"/>
      <c r="AB116" s="22"/>
      <c r="AC116" s="22"/>
      <c r="AE116" s="19"/>
      <c r="AG116" s="22"/>
      <c r="AH116" s="22"/>
      <c r="AI116" s="22"/>
    </row>
    <row r="117" spans="7:35" x14ac:dyDescent="0.3">
      <c r="G117" s="19"/>
      <c r="I117" s="19"/>
      <c r="T117" t="str">
        <f t="shared" si="3"/>
        <v/>
      </c>
      <c r="U117" t="str">
        <f t="shared" si="4"/>
        <v/>
      </c>
      <c r="V117" t="str">
        <f t="shared" si="5"/>
        <v/>
      </c>
      <c r="AA117" s="22"/>
      <c r="AB117" s="22"/>
      <c r="AC117" s="22"/>
      <c r="AE117" s="19"/>
      <c r="AG117" s="22"/>
      <c r="AH117" s="22"/>
      <c r="AI117" s="22"/>
    </row>
    <row r="118" spans="7:35" x14ac:dyDescent="0.3">
      <c r="G118" s="19"/>
      <c r="I118" s="19"/>
      <c r="T118" t="str">
        <f t="shared" si="3"/>
        <v/>
      </c>
      <c r="U118" t="str">
        <f t="shared" si="4"/>
        <v/>
      </c>
      <c r="V118" t="str">
        <f t="shared" si="5"/>
        <v/>
      </c>
      <c r="AA118" s="22"/>
      <c r="AB118" s="22"/>
      <c r="AC118" s="22"/>
      <c r="AE118" s="19"/>
      <c r="AG118" s="22"/>
      <c r="AH118" s="22"/>
      <c r="AI118" s="22"/>
    </row>
    <row r="119" spans="7:35" x14ac:dyDescent="0.3">
      <c r="G119" s="19"/>
      <c r="I119" s="19"/>
      <c r="T119" t="str">
        <f t="shared" si="3"/>
        <v/>
      </c>
      <c r="U119" t="str">
        <f t="shared" si="4"/>
        <v/>
      </c>
      <c r="V119" t="str">
        <f t="shared" si="5"/>
        <v/>
      </c>
      <c r="AA119" s="22"/>
      <c r="AB119" s="22"/>
      <c r="AC119" s="22"/>
      <c r="AE119" s="19"/>
      <c r="AG119" s="22"/>
      <c r="AH119" s="22"/>
      <c r="AI119" s="22"/>
    </row>
    <row r="120" spans="7:35" x14ac:dyDescent="0.3">
      <c r="G120" s="19"/>
      <c r="I120" s="19"/>
      <c r="T120" t="str">
        <f t="shared" si="3"/>
        <v/>
      </c>
      <c r="U120" t="str">
        <f t="shared" si="4"/>
        <v/>
      </c>
      <c r="V120" t="str">
        <f t="shared" si="5"/>
        <v/>
      </c>
      <c r="AA120" s="22"/>
      <c r="AB120" s="22"/>
      <c r="AC120" s="22"/>
      <c r="AE120" s="19"/>
      <c r="AG120" s="22"/>
      <c r="AH120" s="22"/>
      <c r="AI120" s="22"/>
    </row>
    <row r="121" spans="7:35" x14ac:dyDescent="0.3">
      <c r="G121" s="19"/>
      <c r="I121" s="19"/>
      <c r="T121" t="str">
        <f t="shared" si="3"/>
        <v/>
      </c>
      <c r="U121" t="str">
        <f t="shared" si="4"/>
        <v/>
      </c>
      <c r="V121" t="str">
        <f t="shared" si="5"/>
        <v/>
      </c>
      <c r="AA121" s="22"/>
      <c r="AB121" s="22"/>
      <c r="AC121" s="22"/>
      <c r="AE121" s="19"/>
      <c r="AG121" s="22"/>
      <c r="AH121" s="22"/>
      <c r="AI121" s="22"/>
    </row>
    <row r="122" spans="7:35" x14ac:dyDescent="0.3">
      <c r="G122" s="19"/>
      <c r="I122" s="19"/>
      <c r="T122" t="str">
        <f t="shared" si="3"/>
        <v/>
      </c>
      <c r="U122" t="str">
        <f t="shared" si="4"/>
        <v/>
      </c>
      <c r="V122" t="str">
        <f t="shared" si="5"/>
        <v/>
      </c>
      <c r="AA122" s="22"/>
      <c r="AB122" s="22"/>
      <c r="AC122" s="22"/>
      <c r="AE122" s="19"/>
      <c r="AG122" s="22"/>
      <c r="AH122" s="22"/>
      <c r="AI122" s="22"/>
    </row>
    <row r="123" spans="7:35" x14ac:dyDescent="0.3">
      <c r="G123" s="19"/>
      <c r="I123" s="19"/>
      <c r="T123" t="str">
        <f t="shared" si="3"/>
        <v/>
      </c>
      <c r="U123" t="str">
        <f t="shared" si="4"/>
        <v/>
      </c>
      <c r="V123" t="str">
        <f t="shared" si="5"/>
        <v/>
      </c>
      <c r="AA123" s="22"/>
      <c r="AB123" s="22"/>
      <c r="AC123" s="22"/>
      <c r="AE123" s="19"/>
      <c r="AG123" s="22"/>
      <c r="AH123" s="22"/>
      <c r="AI123" s="22"/>
    </row>
    <row r="124" spans="7:35" x14ac:dyDescent="0.3">
      <c r="G124" s="19"/>
      <c r="I124" s="19"/>
      <c r="T124" t="str">
        <f t="shared" si="3"/>
        <v/>
      </c>
      <c r="U124" t="str">
        <f t="shared" si="4"/>
        <v/>
      </c>
      <c r="V124" t="str">
        <f t="shared" si="5"/>
        <v/>
      </c>
      <c r="AA124" s="22"/>
      <c r="AB124" s="22"/>
      <c r="AC124" s="22"/>
      <c r="AE124" s="19"/>
      <c r="AG124" s="22"/>
      <c r="AH124" s="22"/>
      <c r="AI124" s="22"/>
    </row>
    <row r="125" spans="7:35" x14ac:dyDescent="0.3">
      <c r="G125" s="19"/>
      <c r="I125" s="19"/>
      <c r="T125" t="str">
        <f t="shared" si="3"/>
        <v/>
      </c>
      <c r="U125" t="str">
        <f t="shared" si="4"/>
        <v/>
      </c>
      <c r="V125" t="str">
        <f t="shared" si="5"/>
        <v/>
      </c>
      <c r="AA125" s="22"/>
      <c r="AB125" s="22"/>
      <c r="AC125" s="22"/>
      <c r="AE125" s="19"/>
      <c r="AG125" s="22"/>
      <c r="AH125" s="22"/>
      <c r="AI125" s="22"/>
    </row>
    <row r="126" spans="7:35" x14ac:dyDescent="0.3">
      <c r="G126" s="19"/>
      <c r="I126" s="19"/>
      <c r="T126" t="str">
        <f t="shared" si="3"/>
        <v/>
      </c>
      <c r="U126" t="str">
        <f t="shared" si="4"/>
        <v/>
      </c>
      <c r="V126" t="str">
        <f t="shared" si="5"/>
        <v/>
      </c>
      <c r="AA126" s="22"/>
      <c r="AB126" s="22"/>
      <c r="AC126" s="22"/>
      <c r="AE126" s="19"/>
      <c r="AG126" s="22"/>
      <c r="AH126" s="22"/>
      <c r="AI126" s="22"/>
    </row>
    <row r="127" spans="7:35" x14ac:dyDescent="0.3">
      <c r="G127" s="19"/>
      <c r="I127" s="19"/>
      <c r="T127" t="str">
        <f t="shared" si="3"/>
        <v/>
      </c>
      <c r="U127" t="str">
        <f t="shared" si="4"/>
        <v/>
      </c>
      <c r="V127" t="str">
        <f t="shared" si="5"/>
        <v/>
      </c>
      <c r="AA127" s="22"/>
      <c r="AB127" s="22"/>
      <c r="AC127" s="22"/>
      <c r="AE127" s="19"/>
      <c r="AG127" s="22"/>
      <c r="AH127" s="22"/>
      <c r="AI127" s="22"/>
    </row>
    <row r="128" spans="7:35" x14ac:dyDescent="0.3">
      <c r="G128" s="19"/>
      <c r="I128" s="19"/>
      <c r="T128" t="str">
        <f t="shared" si="3"/>
        <v/>
      </c>
      <c r="U128" t="str">
        <f t="shared" si="4"/>
        <v/>
      </c>
      <c r="V128" t="str">
        <f t="shared" si="5"/>
        <v/>
      </c>
      <c r="AA128" s="22"/>
      <c r="AB128" s="22"/>
      <c r="AC128" s="22"/>
      <c r="AE128" s="19"/>
      <c r="AG128" s="22"/>
      <c r="AH128" s="22"/>
      <c r="AI128" s="22"/>
    </row>
    <row r="129" spans="7:35" x14ac:dyDescent="0.3">
      <c r="G129" s="19"/>
      <c r="I129" s="19"/>
      <c r="T129" t="str">
        <f t="shared" si="3"/>
        <v/>
      </c>
      <c r="U129" t="str">
        <f t="shared" si="4"/>
        <v/>
      </c>
      <c r="V129" t="str">
        <f t="shared" si="5"/>
        <v/>
      </c>
      <c r="AA129" s="22"/>
      <c r="AB129" s="22"/>
      <c r="AC129" s="22"/>
      <c r="AE129" s="19"/>
      <c r="AG129" s="22"/>
      <c r="AH129" s="22"/>
      <c r="AI129" s="22"/>
    </row>
    <row r="130" spans="7:35" x14ac:dyDescent="0.3">
      <c r="G130" s="19"/>
      <c r="I130" s="19"/>
      <c r="T130" t="str">
        <f t="shared" si="3"/>
        <v/>
      </c>
      <c r="U130" t="str">
        <f t="shared" si="4"/>
        <v/>
      </c>
      <c r="V130" t="str">
        <f t="shared" si="5"/>
        <v/>
      </c>
      <c r="AA130" s="22"/>
      <c r="AB130" s="22"/>
      <c r="AC130" s="22"/>
      <c r="AE130" s="19"/>
      <c r="AG130" s="22"/>
      <c r="AH130" s="22"/>
      <c r="AI130" s="22"/>
    </row>
    <row r="131" spans="7:35" x14ac:dyDescent="0.3">
      <c r="G131" s="19"/>
      <c r="I131" s="19"/>
      <c r="T131" t="str">
        <f t="shared" si="3"/>
        <v/>
      </c>
      <c r="U131" t="str">
        <f t="shared" si="4"/>
        <v/>
      </c>
      <c r="V131" t="str">
        <f t="shared" si="5"/>
        <v/>
      </c>
      <c r="AA131" s="22"/>
      <c r="AB131" s="22"/>
      <c r="AC131" s="22"/>
      <c r="AE131" s="19"/>
      <c r="AG131" s="22"/>
      <c r="AH131" s="22"/>
      <c r="AI131" s="22"/>
    </row>
    <row r="132" spans="7:35" x14ac:dyDescent="0.3">
      <c r="G132" s="19"/>
      <c r="I132" s="19"/>
      <c r="T132" t="str">
        <f t="shared" ref="T132:T195" si="6">IFERROR(VLOOKUP(S132,CatActividades,13,0),"")</f>
        <v/>
      </c>
      <c r="U132" t="str">
        <f t="shared" ref="U132:U195" si="7">IFERROR(VLOOKUP(S132,CatActividades,2,0),"")</f>
        <v/>
      </c>
      <c r="V132" t="str">
        <f t="shared" ref="V132:V195" si="8">IFERROR(VLOOKUP(S132,CatActividades,4,0),"")</f>
        <v/>
      </c>
      <c r="AA132" s="22"/>
      <c r="AB132" s="22"/>
      <c r="AC132" s="22"/>
      <c r="AE132" s="19"/>
      <c r="AG132" s="22"/>
      <c r="AH132" s="22"/>
      <c r="AI132" s="22"/>
    </row>
    <row r="133" spans="7:35" x14ac:dyDescent="0.3">
      <c r="G133" s="19"/>
      <c r="I133" s="19"/>
      <c r="T133" t="str">
        <f t="shared" si="6"/>
        <v/>
      </c>
      <c r="U133" t="str">
        <f t="shared" si="7"/>
        <v/>
      </c>
      <c r="V133" t="str">
        <f t="shared" si="8"/>
        <v/>
      </c>
      <c r="AA133" s="22"/>
      <c r="AB133" s="22"/>
      <c r="AC133" s="22"/>
      <c r="AE133" s="19"/>
      <c r="AG133" s="22"/>
      <c r="AH133" s="22"/>
      <c r="AI133" s="22"/>
    </row>
    <row r="134" spans="7:35" x14ac:dyDescent="0.3">
      <c r="G134" s="19"/>
      <c r="I134" s="19"/>
      <c r="T134" t="str">
        <f t="shared" si="6"/>
        <v/>
      </c>
      <c r="U134" t="str">
        <f t="shared" si="7"/>
        <v/>
      </c>
      <c r="V134" t="str">
        <f t="shared" si="8"/>
        <v/>
      </c>
      <c r="AA134" s="22"/>
      <c r="AB134" s="22"/>
      <c r="AC134" s="22"/>
      <c r="AE134" s="19"/>
      <c r="AG134" s="22"/>
      <c r="AH134" s="22"/>
      <c r="AI134" s="22"/>
    </row>
    <row r="135" spans="7:35" x14ac:dyDescent="0.3">
      <c r="G135" s="19"/>
      <c r="I135" s="19"/>
      <c r="T135" t="str">
        <f t="shared" si="6"/>
        <v/>
      </c>
      <c r="U135" t="str">
        <f t="shared" si="7"/>
        <v/>
      </c>
      <c r="V135" t="str">
        <f t="shared" si="8"/>
        <v/>
      </c>
      <c r="AA135" s="22"/>
      <c r="AB135" s="22"/>
      <c r="AC135" s="22"/>
      <c r="AE135" s="19"/>
      <c r="AG135" s="22"/>
      <c r="AH135" s="22"/>
      <c r="AI135" s="22"/>
    </row>
    <row r="136" spans="7:35" x14ac:dyDescent="0.3">
      <c r="G136" s="19"/>
      <c r="I136" s="19"/>
      <c r="T136" t="str">
        <f t="shared" si="6"/>
        <v/>
      </c>
      <c r="U136" t="str">
        <f t="shared" si="7"/>
        <v/>
      </c>
      <c r="V136" t="str">
        <f t="shared" si="8"/>
        <v/>
      </c>
      <c r="AA136" s="22"/>
      <c r="AB136" s="22"/>
      <c r="AC136" s="22"/>
      <c r="AE136" s="19"/>
      <c r="AG136" s="22"/>
      <c r="AH136" s="22"/>
      <c r="AI136" s="22"/>
    </row>
    <row r="137" spans="7:35" x14ac:dyDescent="0.3">
      <c r="G137" s="19"/>
      <c r="I137" s="19"/>
      <c r="T137" t="str">
        <f t="shared" si="6"/>
        <v/>
      </c>
      <c r="U137" t="str">
        <f t="shared" si="7"/>
        <v/>
      </c>
      <c r="V137" t="str">
        <f t="shared" si="8"/>
        <v/>
      </c>
      <c r="AA137" s="22"/>
      <c r="AB137" s="22"/>
      <c r="AC137" s="22"/>
      <c r="AE137" s="19"/>
      <c r="AG137" s="22"/>
      <c r="AH137" s="22"/>
      <c r="AI137" s="22"/>
    </row>
    <row r="138" spans="7:35" x14ac:dyDescent="0.3">
      <c r="G138" s="19"/>
      <c r="I138" s="19"/>
      <c r="T138" t="str">
        <f t="shared" si="6"/>
        <v/>
      </c>
      <c r="U138" t="str">
        <f t="shared" si="7"/>
        <v/>
      </c>
      <c r="V138" t="str">
        <f t="shared" si="8"/>
        <v/>
      </c>
      <c r="AA138" s="22"/>
      <c r="AB138" s="22"/>
      <c r="AC138" s="22"/>
      <c r="AE138" s="19"/>
      <c r="AG138" s="22"/>
      <c r="AH138" s="22"/>
      <c r="AI138" s="22"/>
    </row>
    <row r="139" spans="7:35" x14ac:dyDescent="0.3">
      <c r="G139" s="19"/>
      <c r="I139" s="19"/>
      <c r="T139" t="str">
        <f t="shared" si="6"/>
        <v/>
      </c>
      <c r="U139" t="str">
        <f t="shared" si="7"/>
        <v/>
      </c>
      <c r="V139" t="str">
        <f t="shared" si="8"/>
        <v/>
      </c>
      <c r="AA139" s="22"/>
      <c r="AB139" s="22"/>
      <c r="AC139" s="22"/>
      <c r="AE139" s="19"/>
      <c r="AG139" s="22"/>
      <c r="AH139" s="22"/>
      <c r="AI139" s="22"/>
    </row>
    <row r="140" spans="7:35" x14ac:dyDescent="0.3">
      <c r="G140" s="19"/>
      <c r="I140" s="19"/>
      <c r="T140" t="str">
        <f t="shared" si="6"/>
        <v/>
      </c>
      <c r="U140" t="str">
        <f t="shared" si="7"/>
        <v/>
      </c>
      <c r="V140" t="str">
        <f t="shared" si="8"/>
        <v/>
      </c>
      <c r="AA140" s="22"/>
      <c r="AB140" s="22"/>
      <c r="AC140" s="22"/>
      <c r="AE140" s="19"/>
      <c r="AG140" s="22"/>
      <c r="AH140" s="22"/>
      <c r="AI140" s="22"/>
    </row>
    <row r="141" spans="7:35" x14ac:dyDescent="0.3">
      <c r="G141" s="19"/>
      <c r="I141" s="19"/>
      <c r="T141" t="str">
        <f t="shared" si="6"/>
        <v/>
      </c>
      <c r="U141" t="str">
        <f t="shared" si="7"/>
        <v/>
      </c>
      <c r="V141" t="str">
        <f t="shared" si="8"/>
        <v/>
      </c>
      <c r="AA141" s="22"/>
      <c r="AB141" s="22"/>
      <c r="AC141" s="22"/>
      <c r="AE141" s="19"/>
      <c r="AG141" s="22"/>
      <c r="AH141" s="22"/>
      <c r="AI141" s="22"/>
    </row>
    <row r="142" spans="7:35" x14ac:dyDescent="0.3">
      <c r="G142" s="19"/>
      <c r="I142" s="19"/>
      <c r="T142" t="str">
        <f t="shared" si="6"/>
        <v/>
      </c>
      <c r="U142" t="str">
        <f t="shared" si="7"/>
        <v/>
      </c>
      <c r="V142" t="str">
        <f t="shared" si="8"/>
        <v/>
      </c>
      <c r="AA142" s="22"/>
      <c r="AB142" s="22"/>
      <c r="AC142" s="22"/>
      <c r="AE142" s="19"/>
      <c r="AG142" s="22"/>
      <c r="AH142" s="22"/>
      <c r="AI142" s="22"/>
    </row>
    <row r="143" spans="7:35" x14ac:dyDescent="0.3">
      <c r="G143" s="19"/>
      <c r="I143" s="19"/>
      <c r="T143" t="str">
        <f t="shared" si="6"/>
        <v/>
      </c>
      <c r="U143" t="str">
        <f t="shared" si="7"/>
        <v/>
      </c>
      <c r="V143" t="str">
        <f t="shared" si="8"/>
        <v/>
      </c>
      <c r="AA143" s="22"/>
      <c r="AB143" s="22"/>
      <c r="AC143" s="22"/>
      <c r="AE143" s="19"/>
      <c r="AG143" s="22"/>
      <c r="AH143" s="22"/>
      <c r="AI143" s="22"/>
    </row>
    <row r="144" spans="7:35" x14ac:dyDescent="0.3">
      <c r="G144" s="19"/>
      <c r="I144" s="19"/>
      <c r="T144" t="str">
        <f t="shared" si="6"/>
        <v/>
      </c>
      <c r="U144" t="str">
        <f t="shared" si="7"/>
        <v/>
      </c>
      <c r="V144" t="str">
        <f t="shared" si="8"/>
        <v/>
      </c>
      <c r="AA144" s="22"/>
      <c r="AB144" s="22"/>
      <c r="AC144" s="22"/>
      <c r="AE144" s="19"/>
      <c r="AG144" s="22"/>
      <c r="AH144" s="22"/>
      <c r="AI144" s="22"/>
    </row>
    <row r="145" spans="7:35" x14ac:dyDescent="0.3">
      <c r="G145" s="19"/>
      <c r="I145" s="19"/>
      <c r="T145" t="str">
        <f t="shared" si="6"/>
        <v/>
      </c>
      <c r="U145" t="str">
        <f t="shared" si="7"/>
        <v/>
      </c>
      <c r="V145" t="str">
        <f t="shared" si="8"/>
        <v/>
      </c>
      <c r="AA145" s="22"/>
      <c r="AB145" s="22"/>
      <c r="AC145" s="22"/>
      <c r="AE145" s="19"/>
      <c r="AG145" s="22"/>
      <c r="AH145" s="22"/>
      <c r="AI145" s="22"/>
    </row>
    <row r="146" spans="7:35" x14ac:dyDescent="0.3">
      <c r="G146" s="19"/>
      <c r="I146" s="19"/>
      <c r="T146" t="str">
        <f t="shared" si="6"/>
        <v/>
      </c>
      <c r="U146" t="str">
        <f t="shared" si="7"/>
        <v/>
      </c>
      <c r="V146" t="str">
        <f t="shared" si="8"/>
        <v/>
      </c>
      <c r="AA146" s="22"/>
      <c r="AB146" s="22"/>
      <c r="AC146" s="22"/>
      <c r="AE146" s="19"/>
      <c r="AG146" s="22"/>
      <c r="AH146" s="22"/>
      <c r="AI146" s="22"/>
    </row>
    <row r="147" spans="7:35" x14ac:dyDescent="0.3">
      <c r="G147" s="19"/>
      <c r="I147" s="19"/>
      <c r="T147" t="str">
        <f t="shared" si="6"/>
        <v/>
      </c>
      <c r="U147" t="str">
        <f t="shared" si="7"/>
        <v/>
      </c>
      <c r="V147" t="str">
        <f t="shared" si="8"/>
        <v/>
      </c>
      <c r="AA147" s="22"/>
      <c r="AB147" s="22"/>
      <c r="AC147" s="22"/>
      <c r="AE147" s="19"/>
      <c r="AG147" s="22"/>
      <c r="AH147" s="22"/>
      <c r="AI147" s="22"/>
    </row>
    <row r="148" spans="7:35" x14ac:dyDescent="0.3">
      <c r="G148" s="19"/>
      <c r="I148" s="19"/>
      <c r="T148" t="str">
        <f t="shared" si="6"/>
        <v/>
      </c>
      <c r="U148" t="str">
        <f t="shared" si="7"/>
        <v/>
      </c>
      <c r="V148" t="str">
        <f t="shared" si="8"/>
        <v/>
      </c>
      <c r="AA148" s="22"/>
      <c r="AB148" s="22"/>
      <c r="AC148" s="22"/>
      <c r="AE148" s="19"/>
      <c r="AG148" s="22"/>
      <c r="AH148" s="22"/>
      <c r="AI148" s="22"/>
    </row>
    <row r="149" spans="7:35" x14ac:dyDescent="0.3">
      <c r="G149" s="19"/>
      <c r="I149" s="19"/>
      <c r="T149" t="str">
        <f t="shared" si="6"/>
        <v/>
      </c>
      <c r="U149" t="str">
        <f t="shared" si="7"/>
        <v/>
      </c>
      <c r="V149" t="str">
        <f t="shared" si="8"/>
        <v/>
      </c>
      <c r="AA149" s="22"/>
      <c r="AB149" s="22"/>
      <c r="AC149" s="22"/>
      <c r="AE149" s="19"/>
      <c r="AG149" s="22"/>
      <c r="AH149" s="22"/>
      <c r="AI149" s="22"/>
    </row>
    <row r="150" spans="7:35" x14ac:dyDescent="0.3">
      <c r="G150" s="19"/>
      <c r="I150" s="19"/>
      <c r="T150" t="str">
        <f t="shared" si="6"/>
        <v/>
      </c>
      <c r="U150" t="str">
        <f t="shared" si="7"/>
        <v/>
      </c>
      <c r="V150" t="str">
        <f t="shared" si="8"/>
        <v/>
      </c>
      <c r="AA150" s="22"/>
      <c r="AB150" s="22"/>
      <c r="AC150" s="22"/>
      <c r="AE150" s="19"/>
      <c r="AG150" s="22"/>
      <c r="AH150" s="22"/>
      <c r="AI150" s="22"/>
    </row>
    <row r="151" spans="7:35" x14ac:dyDescent="0.3">
      <c r="G151" s="19"/>
      <c r="I151" s="19"/>
      <c r="T151" t="str">
        <f t="shared" si="6"/>
        <v/>
      </c>
      <c r="U151" t="str">
        <f t="shared" si="7"/>
        <v/>
      </c>
      <c r="V151" t="str">
        <f t="shared" si="8"/>
        <v/>
      </c>
      <c r="AA151" s="22"/>
      <c r="AB151" s="22"/>
      <c r="AC151" s="22"/>
      <c r="AE151" s="19"/>
      <c r="AG151" s="22"/>
      <c r="AH151" s="22"/>
      <c r="AI151" s="22"/>
    </row>
    <row r="152" spans="7:35" x14ac:dyDescent="0.3">
      <c r="G152" s="19"/>
      <c r="I152" s="19"/>
      <c r="T152" t="str">
        <f t="shared" si="6"/>
        <v/>
      </c>
      <c r="U152" t="str">
        <f t="shared" si="7"/>
        <v/>
      </c>
      <c r="V152" t="str">
        <f t="shared" si="8"/>
        <v/>
      </c>
      <c r="AA152" s="22"/>
      <c r="AB152" s="22"/>
      <c r="AC152" s="22"/>
      <c r="AE152" s="19"/>
      <c r="AG152" s="22"/>
      <c r="AH152" s="22"/>
      <c r="AI152" s="22"/>
    </row>
    <row r="153" spans="7:35" x14ac:dyDescent="0.3">
      <c r="G153" s="19"/>
      <c r="I153" s="19"/>
      <c r="T153" t="str">
        <f t="shared" si="6"/>
        <v/>
      </c>
      <c r="U153" t="str">
        <f t="shared" si="7"/>
        <v/>
      </c>
      <c r="V153" t="str">
        <f t="shared" si="8"/>
        <v/>
      </c>
      <c r="AA153" s="22"/>
      <c r="AB153" s="22"/>
      <c r="AC153" s="22"/>
      <c r="AE153" s="19"/>
      <c r="AG153" s="22"/>
      <c r="AH153" s="22"/>
      <c r="AI153" s="22"/>
    </row>
    <row r="154" spans="7:35" x14ac:dyDescent="0.3">
      <c r="G154" s="19"/>
      <c r="I154" s="19"/>
      <c r="T154" t="str">
        <f t="shared" si="6"/>
        <v/>
      </c>
      <c r="U154" t="str">
        <f t="shared" si="7"/>
        <v/>
      </c>
      <c r="V154" t="str">
        <f t="shared" si="8"/>
        <v/>
      </c>
      <c r="AA154" s="22"/>
      <c r="AB154" s="22"/>
      <c r="AC154" s="22"/>
      <c r="AE154" s="19"/>
      <c r="AG154" s="22"/>
      <c r="AH154" s="22"/>
      <c r="AI154" s="22"/>
    </row>
    <row r="155" spans="7:35" x14ac:dyDescent="0.3">
      <c r="G155" s="19"/>
      <c r="I155" s="19"/>
      <c r="T155" t="str">
        <f t="shared" si="6"/>
        <v/>
      </c>
      <c r="U155" t="str">
        <f t="shared" si="7"/>
        <v/>
      </c>
      <c r="V155" t="str">
        <f t="shared" si="8"/>
        <v/>
      </c>
      <c r="AA155" s="22"/>
      <c r="AB155" s="22"/>
      <c r="AC155" s="22"/>
      <c r="AE155" s="19"/>
      <c r="AG155" s="22"/>
      <c r="AH155" s="22"/>
      <c r="AI155" s="22"/>
    </row>
    <row r="156" spans="7:35" x14ac:dyDescent="0.3">
      <c r="G156" s="19"/>
      <c r="I156" s="19"/>
      <c r="T156" t="str">
        <f t="shared" si="6"/>
        <v/>
      </c>
      <c r="U156" t="str">
        <f t="shared" si="7"/>
        <v/>
      </c>
      <c r="V156" t="str">
        <f t="shared" si="8"/>
        <v/>
      </c>
      <c r="AA156" s="22"/>
      <c r="AB156" s="22"/>
      <c r="AC156" s="22"/>
      <c r="AE156" s="19"/>
      <c r="AG156" s="22"/>
      <c r="AH156" s="22"/>
      <c r="AI156" s="22"/>
    </row>
    <row r="157" spans="7:35" x14ac:dyDescent="0.3">
      <c r="G157" s="19"/>
      <c r="I157" s="19"/>
      <c r="T157" t="str">
        <f t="shared" si="6"/>
        <v/>
      </c>
      <c r="U157" t="str">
        <f t="shared" si="7"/>
        <v/>
      </c>
      <c r="V157" t="str">
        <f t="shared" si="8"/>
        <v/>
      </c>
      <c r="AA157" s="22"/>
      <c r="AB157" s="22"/>
      <c r="AC157" s="22"/>
      <c r="AE157" s="19"/>
      <c r="AG157" s="22"/>
      <c r="AH157" s="22"/>
      <c r="AI157" s="22"/>
    </row>
    <row r="158" spans="7:35" x14ac:dyDescent="0.3">
      <c r="G158" s="19"/>
      <c r="I158" s="19"/>
      <c r="T158" t="str">
        <f t="shared" si="6"/>
        <v/>
      </c>
      <c r="U158" t="str">
        <f t="shared" si="7"/>
        <v/>
      </c>
      <c r="V158" t="str">
        <f t="shared" si="8"/>
        <v/>
      </c>
      <c r="AA158" s="22"/>
      <c r="AB158" s="22"/>
      <c r="AC158" s="22"/>
      <c r="AE158" s="19"/>
      <c r="AG158" s="22"/>
      <c r="AH158" s="22"/>
      <c r="AI158" s="22"/>
    </row>
    <row r="159" spans="7:35" x14ac:dyDescent="0.3">
      <c r="G159" s="19"/>
      <c r="I159" s="19"/>
      <c r="T159" t="str">
        <f t="shared" si="6"/>
        <v/>
      </c>
      <c r="U159" t="str">
        <f t="shared" si="7"/>
        <v/>
      </c>
      <c r="V159" t="str">
        <f t="shared" si="8"/>
        <v/>
      </c>
      <c r="AA159" s="22"/>
      <c r="AB159" s="22"/>
      <c r="AC159" s="22"/>
      <c r="AE159" s="19"/>
      <c r="AG159" s="22"/>
      <c r="AH159" s="22"/>
      <c r="AI159" s="22"/>
    </row>
    <row r="160" spans="7:35" x14ac:dyDescent="0.3">
      <c r="G160" s="19"/>
      <c r="I160" s="19"/>
      <c r="T160" t="str">
        <f t="shared" si="6"/>
        <v/>
      </c>
      <c r="U160" t="str">
        <f t="shared" si="7"/>
        <v/>
      </c>
      <c r="V160" t="str">
        <f t="shared" si="8"/>
        <v/>
      </c>
      <c r="AA160" s="22"/>
      <c r="AB160" s="22"/>
      <c r="AC160" s="22"/>
      <c r="AE160" s="19"/>
      <c r="AG160" s="22"/>
      <c r="AH160" s="22"/>
      <c r="AI160" s="22"/>
    </row>
    <row r="161" spans="7:35" x14ac:dyDescent="0.3">
      <c r="G161" s="19"/>
      <c r="I161" s="19"/>
      <c r="T161" t="str">
        <f t="shared" si="6"/>
        <v/>
      </c>
      <c r="U161" t="str">
        <f t="shared" si="7"/>
        <v/>
      </c>
      <c r="V161" t="str">
        <f t="shared" si="8"/>
        <v/>
      </c>
      <c r="AA161" s="22"/>
      <c r="AB161" s="22"/>
      <c r="AC161" s="22"/>
      <c r="AE161" s="19"/>
      <c r="AG161" s="22"/>
      <c r="AH161" s="22"/>
      <c r="AI161" s="22"/>
    </row>
    <row r="162" spans="7:35" x14ac:dyDescent="0.3">
      <c r="G162" s="19"/>
      <c r="I162" s="19"/>
      <c r="T162" t="str">
        <f t="shared" si="6"/>
        <v/>
      </c>
      <c r="U162" t="str">
        <f t="shared" si="7"/>
        <v/>
      </c>
      <c r="V162" t="str">
        <f t="shared" si="8"/>
        <v/>
      </c>
      <c r="AA162" s="22"/>
      <c r="AB162" s="22"/>
      <c r="AC162" s="22"/>
      <c r="AE162" s="19"/>
      <c r="AG162" s="22"/>
      <c r="AH162" s="22"/>
      <c r="AI162" s="22"/>
    </row>
    <row r="163" spans="7:35" x14ac:dyDescent="0.3">
      <c r="G163" s="19"/>
      <c r="I163" s="19"/>
      <c r="T163" t="str">
        <f t="shared" si="6"/>
        <v/>
      </c>
      <c r="U163" t="str">
        <f t="shared" si="7"/>
        <v/>
      </c>
      <c r="V163" t="str">
        <f t="shared" si="8"/>
        <v/>
      </c>
      <c r="AA163" s="22"/>
      <c r="AB163" s="22"/>
      <c r="AC163" s="22"/>
      <c r="AE163" s="19"/>
      <c r="AG163" s="22"/>
      <c r="AH163" s="22"/>
      <c r="AI163" s="22"/>
    </row>
    <row r="164" spans="7:35" x14ac:dyDescent="0.3">
      <c r="G164" s="19"/>
      <c r="I164" s="19"/>
      <c r="T164" t="str">
        <f t="shared" si="6"/>
        <v/>
      </c>
      <c r="U164" t="str">
        <f t="shared" si="7"/>
        <v/>
      </c>
      <c r="V164" t="str">
        <f t="shared" si="8"/>
        <v/>
      </c>
      <c r="AA164" s="22"/>
      <c r="AB164" s="22"/>
      <c r="AC164" s="22"/>
      <c r="AE164" s="19"/>
      <c r="AG164" s="22"/>
      <c r="AH164" s="22"/>
      <c r="AI164" s="22"/>
    </row>
    <row r="165" spans="7:35" x14ac:dyDescent="0.3">
      <c r="G165" s="19"/>
      <c r="I165" s="19"/>
      <c r="T165" t="str">
        <f t="shared" si="6"/>
        <v/>
      </c>
      <c r="U165" t="str">
        <f t="shared" si="7"/>
        <v/>
      </c>
      <c r="V165" t="str">
        <f t="shared" si="8"/>
        <v/>
      </c>
      <c r="AA165" s="22"/>
      <c r="AB165" s="22"/>
      <c r="AC165" s="22"/>
      <c r="AE165" s="19"/>
      <c r="AG165" s="22"/>
      <c r="AH165" s="22"/>
      <c r="AI165" s="22"/>
    </row>
    <row r="166" spans="7:35" x14ac:dyDescent="0.3">
      <c r="G166" s="19"/>
      <c r="I166" s="19"/>
      <c r="T166" t="str">
        <f t="shared" si="6"/>
        <v/>
      </c>
      <c r="U166" t="str">
        <f t="shared" si="7"/>
        <v/>
      </c>
      <c r="V166" t="str">
        <f t="shared" si="8"/>
        <v/>
      </c>
      <c r="AA166" s="22"/>
      <c r="AB166" s="22"/>
      <c r="AC166" s="22"/>
      <c r="AE166" s="19"/>
      <c r="AG166" s="22"/>
      <c r="AH166" s="22"/>
      <c r="AI166" s="22"/>
    </row>
    <row r="167" spans="7:35" x14ac:dyDescent="0.3">
      <c r="G167" s="19"/>
      <c r="I167" s="19"/>
      <c r="T167" t="str">
        <f t="shared" si="6"/>
        <v/>
      </c>
      <c r="U167" t="str">
        <f t="shared" si="7"/>
        <v/>
      </c>
      <c r="V167" t="str">
        <f t="shared" si="8"/>
        <v/>
      </c>
      <c r="AA167" s="22"/>
      <c r="AB167" s="22"/>
      <c r="AC167" s="22"/>
      <c r="AE167" s="19"/>
      <c r="AG167" s="22"/>
      <c r="AH167" s="22"/>
      <c r="AI167" s="22"/>
    </row>
    <row r="168" spans="7:35" x14ac:dyDescent="0.3">
      <c r="G168" s="19"/>
      <c r="I168" s="19"/>
      <c r="T168" t="str">
        <f t="shared" si="6"/>
        <v/>
      </c>
      <c r="U168" t="str">
        <f t="shared" si="7"/>
        <v/>
      </c>
      <c r="V168" t="str">
        <f t="shared" si="8"/>
        <v/>
      </c>
      <c r="AA168" s="22"/>
      <c r="AB168" s="22"/>
      <c r="AC168" s="22"/>
      <c r="AE168" s="19"/>
      <c r="AG168" s="22"/>
      <c r="AH168" s="22"/>
      <c r="AI168" s="22"/>
    </row>
    <row r="169" spans="7:35" x14ac:dyDescent="0.3">
      <c r="G169" s="19"/>
      <c r="I169" s="19"/>
      <c r="T169" t="str">
        <f t="shared" si="6"/>
        <v/>
      </c>
      <c r="U169" t="str">
        <f t="shared" si="7"/>
        <v/>
      </c>
      <c r="V169" t="str">
        <f t="shared" si="8"/>
        <v/>
      </c>
      <c r="AA169" s="22"/>
      <c r="AB169" s="22"/>
      <c r="AC169" s="22"/>
      <c r="AE169" s="19"/>
      <c r="AG169" s="22"/>
      <c r="AH169" s="22"/>
      <c r="AI169" s="22"/>
    </row>
    <row r="170" spans="7:35" x14ac:dyDescent="0.3">
      <c r="G170" s="19"/>
      <c r="I170" s="19"/>
      <c r="T170" t="str">
        <f t="shared" si="6"/>
        <v/>
      </c>
      <c r="U170" t="str">
        <f t="shared" si="7"/>
        <v/>
      </c>
      <c r="V170" t="str">
        <f t="shared" si="8"/>
        <v/>
      </c>
      <c r="AA170" s="22"/>
      <c r="AB170" s="22"/>
      <c r="AC170" s="22"/>
      <c r="AE170" s="19"/>
      <c r="AG170" s="22"/>
      <c r="AH170" s="22"/>
      <c r="AI170" s="22"/>
    </row>
    <row r="171" spans="7:35" x14ac:dyDescent="0.3">
      <c r="G171" s="19"/>
      <c r="I171" s="19"/>
      <c r="T171" t="str">
        <f t="shared" si="6"/>
        <v/>
      </c>
      <c r="U171" t="str">
        <f t="shared" si="7"/>
        <v/>
      </c>
      <c r="V171" t="str">
        <f t="shared" si="8"/>
        <v/>
      </c>
      <c r="AA171" s="22"/>
      <c r="AB171" s="22"/>
      <c r="AC171" s="22"/>
      <c r="AE171" s="19"/>
      <c r="AG171" s="22"/>
      <c r="AH171" s="22"/>
      <c r="AI171" s="22"/>
    </row>
    <row r="172" spans="7:35" x14ac:dyDescent="0.3">
      <c r="G172" s="19"/>
      <c r="I172" s="19"/>
      <c r="T172" t="str">
        <f t="shared" si="6"/>
        <v/>
      </c>
      <c r="U172" t="str">
        <f t="shared" si="7"/>
        <v/>
      </c>
      <c r="V172" t="str">
        <f t="shared" si="8"/>
        <v/>
      </c>
      <c r="AA172" s="22"/>
      <c r="AB172" s="22"/>
      <c r="AC172" s="22"/>
      <c r="AE172" s="19"/>
      <c r="AG172" s="22"/>
      <c r="AH172" s="22"/>
      <c r="AI172" s="22"/>
    </row>
    <row r="173" spans="7:35" x14ac:dyDescent="0.3">
      <c r="G173" s="19"/>
      <c r="I173" s="19"/>
      <c r="T173" t="str">
        <f t="shared" si="6"/>
        <v/>
      </c>
      <c r="U173" t="str">
        <f t="shared" si="7"/>
        <v/>
      </c>
      <c r="V173" t="str">
        <f t="shared" si="8"/>
        <v/>
      </c>
      <c r="AA173" s="22"/>
      <c r="AB173" s="22"/>
      <c r="AC173" s="22"/>
      <c r="AE173" s="19"/>
      <c r="AG173" s="22"/>
      <c r="AH173" s="22"/>
      <c r="AI173" s="22"/>
    </row>
    <row r="174" spans="7:35" x14ac:dyDescent="0.3">
      <c r="G174" s="19"/>
      <c r="I174" s="19"/>
      <c r="T174" t="str">
        <f t="shared" si="6"/>
        <v/>
      </c>
      <c r="U174" t="str">
        <f t="shared" si="7"/>
        <v/>
      </c>
      <c r="V174" t="str">
        <f t="shared" si="8"/>
        <v/>
      </c>
      <c r="AA174" s="22"/>
      <c r="AB174" s="22"/>
      <c r="AC174" s="22"/>
      <c r="AE174" s="19"/>
      <c r="AG174" s="22"/>
      <c r="AH174" s="22"/>
      <c r="AI174" s="22"/>
    </row>
    <row r="175" spans="7:35" x14ac:dyDescent="0.3">
      <c r="G175" s="19"/>
      <c r="I175" s="19"/>
      <c r="T175" t="str">
        <f t="shared" si="6"/>
        <v/>
      </c>
      <c r="U175" t="str">
        <f t="shared" si="7"/>
        <v/>
      </c>
      <c r="V175" t="str">
        <f t="shared" si="8"/>
        <v/>
      </c>
      <c r="AA175" s="22"/>
      <c r="AB175" s="22"/>
      <c r="AC175" s="22"/>
      <c r="AE175" s="19"/>
      <c r="AG175" s="22"/>
      <c r="AH175" s="22"/>
      <c r="AI175" s="22"/>
    </row>
    <row r="176" spans="7:35" x14ac:dyDescent="0.3">
      <c r="G176" s="19"/>
      <c r="I176" s="19"/>
      <c r="T176" t="str">
        <f t="shared" si="6"/>
        <v/>
      </c>
      <c r="U176" t="str">
        <f t="shared" si="7"/>
        <v/>
      </c>
      <c r="V176" t="str">
        <f t="shared" si="8"/>
        <v/>
      </c>
      <c r="AA176" s="22"/>
      <c r="AB176" s="22"/>
      <c r="AC176" s="22"/>
      <c r="AE176" s="19"/>
      <c r="AG176" s="22"/>
      <c r="AH176" s="22"/>
      <c r="AI176" s="22"/>
    </row>
    <row r="177" spans="7:35" x14ac:dyDescent="0.3">
      <c r="G177" s="19"/>
      <c r="I177" s="19"/>
      <c r="T177" t="str">
        <f t="shared" si="6"/>
        <v/>
      </c>
      <c r="U177" t="str">
        <f t="shared" si="7"/>
        <v/>
      </c>
      <c r="V177" t="str">
        <f t="shared" si="8"/>
        <v/>
      </c>
      <c r="AA177" s="22"/>
      <c r="AB177" s="22"/>
      <c r="AC177" s="22"/>
      <c r="AE177" s="19"/>
      <c r="AG177" s="22"/>
      <c r="AH177" s="22"/>
      <c r="AI177" s="22"/>
    </row>
    <row r="178" spans="7:35" x14ac:dyDescent="0.3">
      <c r="G178" s="19"/>
      <c r="I178" s="19"/>
      <c r="T178" t="str">
        <f t="shared" si="6"/>
        <v/>
      </c>
      <c r="U178" t="str">
        <f t="shared" si="7"/>
        <v/>
      </c>
      <c r="V178" t="str">
        <f t="shared" si="8"/>
        <v/>
      </c>
      <c r="AA178" s="22"/>
      <c r="AB178" s="22"/>
      <c r="AC178" s="22"/>
      <c r="AE178" s="19"/>
      <c r="AG178" s="22"/>
      <c r="AH178" s="22"/>
      <c r="AI178" s="22"/>
    </row>
    <row r="179" spans="7:35" x14ac:dyDescent="0.3">
      <c r="G179" s="19"/>
      <c r="I179" s="19"/>
      <c r="T179" t="str">
        <f t="shared" si="6"/>
        <v/>
      </c>
      <c r="U179" t="str">
        <f t="shared" si="7"/>
        <v/>
      </c>
      <c r="V179" t="str">
        <f t="shared" si="8"/>
        <v/>
      </c>
      <c r="AA179" s="22"/>
      <c r="AB179" s="22"/>
      <c r="AC179" s="22"/>
      <c r="AE179" s="19"/>
      <c r="AG179" s="22"/>
      <c r="AH179" s="22"/>
      <c r="AI179" s="22"/>
    </row>
    <row r="180" spans="7:35" x14ac:dyDescent="0.3">
      <c r="G180" s="19"/>
      <c r="I180" s="19"/>
      <c r="T180" t="str">
        <f t="shared" si="6"/>
        <v/>
      </c>
      <c r="U180" t="str">
        <f t="shared" si="7"/>
        <v/>
      </c>
      <c r="V180" t="str">
        <f t="shared" si="8"/>
        <v/>
      </c>
      <c r="AA180" s="22"/>
      <c r="AB180" s="22"/>
      <c r="AC180" s="22"/>
      <c r="AE180" s="19"/>
      <c r="AG180" s="22"/>
      <c r="AH180" s="22"/>
      <c r="AI180" s="22"/>
    </row>
    <row r="181" spans="7:35" x14ac:dyDescent="0.3">
      <c r="G181" s="19"/>
      <c r="I181" s="19"/>
      <c r="T181" t="str">
        <f t="shared" si="6"/>
        <v/>
      </c>
      <c r="U181" t="str">
        <f t="shared" si="7"/>
        <v/>
      </c>
      <c r="V181" t="str">
        <f t="shared" si="8"/>
        <v/>
      </c>
      <c r="AA181" s="22"/>
      <c r="AB181" s="22"/>
      <c r="AC181" s="22"/>
      <c r="AE181" s="19"/>
      <c r="AG181" s="22"/>
      <c r="AH181" s="22"/>
      <c r="AI181" s="22"/>
    </row>
    <row r="182" spans="7:35" x14ac:dyDescent="0.3">
      <c r="G182" s="19"/>
      <c r="I182" s="19"/>
      <c r="T182" t="str">
        <f t="shared" si="6"/>
        <v/>
      </c>
      <c r="U182" t="str">
        <f t="shared" si="7"/>
        <v/>
      </c>
      <c r="V182" t="str">
        <f t="shared" si="8"/>
        <v/>
      </c>
      <c r="AA182" s="22"/>
      <c r="AB182" s="22"/>
      <c r="AC182" s="22"/>
      <c r="AE182" s="19"/>
      <c r="AG182" s="22"/>
      <c r="AH182" s="22"/>
      <c r="AI182" s="22"/>
    </row>
    <row r="183" spans="7:35" x14ac:dyDescent="0.3">
      <c r="G183" s="19"/>
      <c r="I183" s="19"/>
      <c r="T183" t="str">
        <f t="shared" si="6"/>
        <v/>
      </c>
      <c r="U183" t="str">
        <f t="shared" si="7"/>
        <v/>
      </c>
      <c r="V183" t="str">
        <f t="shared" si="8"/>
        <v/>
      </c>
      <c r="AA183" s="22"/>
      <c r="AB183" s="22"/>
      <c r="AC183" s="22"/>
      <c r="AE183" s="19"/>
      <c r="AG183" s="22"/>
      <c r="AH183" s="22"/>
      <c r="AI183" s="22"/>
    </row>
    <row r="184" spans="7:35" x14ac:dyDescent="0.3">
      <c r="G184" s="19"/>
      <c r="I184" s="19"/>
      <c r="T184" t="str">
        <f t="shared" si="6"/>
        <v/>
      </c>
      <c r="U184" t="str">
        <f t="shared" si="7"/>
        <v/>
      </c>
      <c r="V184" t="str">
        <f t="shared" si="8"/>
        <v/>
      </c>
      <c r="AA184" s="22"/>
      <c r="AB184" s="22"/>
      <c r="AC184" s="22"/>
      <c r="AE184" s="19"/>
      <c r="AG184" s="22"/>
      <c r="AH184" s="22"/>
      <c r="AI184" s="22"/>
    </row>
    <row r="185" spans="7:35" x14ac:dyDescent="0.3">
      <c r="G185" s="19"/>
      <c r="I185" s="19"/>
      <c r="T185" t="str">
        <f t="shared" si="6"/>
        <v/>
      </c>
      <c r="U185" t="str">
        <f t="shared" si="7"/>
        <v/>
      </c>
      <c r="V185" t="str">
        <f t="shared" si="8"/>
        <v/>
      </c>
      <c r="AA185" s="22"/>
      <c r="AB185" s="22"/>
      <c r="AC185" s="22"/>
      <c r="AE185" s="19"/>
      <c r="AG185" s="22"/>
      <c r="AH185" s="22"/>
      <c r="AI185" s="22"/>
    </row>
    <row r="186" spans="7:35" x14ac:dyDescent="0.3">
      <c r="G186" s="19"/>
      <c r="I186" s="19"/>
      <c r="T186" t="str">
        <f t="shared" si="6"/>
        <v/>
      </c>
      <c r="U186" t="str">
        <f t="shared" si="7"/>
        <v/>
      </c>
      <c r="V186" t="str">
        <f t="shared" si="8"/>
        <v/>
      </c>
      <c r="AA186" s="22"/>
      <c r="AB186" s="22"/>
      <c r="AC186" s="22"/>
      <c r="AE186" s="19"/>
      <c r="AG186" s="22"/>
      <c r="AH186" s="22"/>
      <c r="AI186" s="22"/>
    </row>
    <row r="187" spans="7:35" x14ac:dyDescent="0.3">
      <c r="G187" s="19"/>
      <c r="I187" s="19"/>
      <c r="T187" t="str">
        <f t="shared" si="6"/>
        <v/>
      </c>
      <c r="U187" t="str">
        <f t="shared" si="7"/>
        <v/>
      </c>
      <c r="V187" t="str">
        <f t="shared" si="8"/>
        <v/>
      </c>
      <c r="AA187" s="22"/>
      <c r="AB187" s="22"/>
      <c r="AC187" s="22"/>
      <c r="AE187" s="19"/>
      <c r="AG187" s="22"/>
      <c r="AH187" s="22"/>
      <c r="AI187" s="22"/>
    </row>
    <row r="188" spans="7:35" x14ac:dyDescent="0.3">
      <c r="G188" s="19"/>
      <c r="I188" s="19"/>
      <c r="T188" t="str">
        <f t="shared" si="6"/>
        <v/>
      </c>
      <c r="U188" t="str">
        <f t="shared" si="7"/>
        <v/>
      </c>
      <c r="V188" t="str">
        <f t="shared" si="8"/>
        <v/>
      </c>
      <c r="AA188" s="22"/>
      <c r="AB188" s="22"/>
      <c r="AC188" s="22"/>
      <c r="AE188" s="19"/>
      <c r="AG188" s="22"/>
      <c r="AH188" s="22"/>
      <c r="AI188" s="22"/>
    </row>
    <row r="189" spans="7:35" x14ac:dyDescent="0.3">
      <c r="G189" s="19"/>
      <c r="I189" s="19"/>
      <c r="T189" t="str">
        <f t="shared" si="6"/>
        <v/>
      </c>
      <c r="U189" t="str">
        <f t="shared" si="7"/>
        <v/>
      </c>
      <c r="V189" t="str">
        <f t="shared" si="8"/>
        <v/>
      </c>
      <c r="AA189" s="22"/>
      <c r="AB189" s="22"/>
      <c r="AC189" s="22"/>
      <c r="AE189" s="19"/>
      <c r="AG189" s="22"/>
      <c r="AH189" s="22"/>
      <c r="AI189" s="22"/>
    </row>
    <row r="190" spans="7:35" x14ac:dyDescent="0.3">
      <c r="G190" s="19"/>
      <c r="I190" s="19"/>
      <c r="T190" t="str">
        <f t="shared" si="6"/>
        <v/>
      </c>
      <c r="U190" t="str">
        <f t="shared" si="7"/>
        <v/>
      </c>
      <c r="V190" t="str">
        <f t="shared" si="8"/>
        <v/>
      </c>
      <c r="AA190" s="22"/>
      <c r="AB190" s="22"/>
      <c r="AC190" s="22"/>
      <c r="AE190" s="19"/>
      <c r="AG190" s="22"/>
      <c r="AH190" s="22"/>
      <c r="AI190" s="22"/>
    </row>
    <row r="191" spans="7:35" x14ac:dyDescent="0.3">
      <c r="G191" s="19"/>
      <c r="I191" s="19"/>
      <c r="T191" t="str">
        <f t="shared" si="6"/>
        <v/>
      </c>
      <c r="U191" t="str">
        <f t="shared" si="7"/>
        <v/>
      </c>
      <c r="V191" t="str">
        <f t="shared" si="8"/>
        <v/>
      </c>
      <c r="AA191" s="22"/>
      <c r="AB191" s="22"/>
      <c r="AC191" s="22"/>
      <c r="AE191" s="19"/>
      <c r="AG191" s="22"/>
      <c r="AH191" s="22"/>
      <c r="AI191" s="22"/>
    </row>
    <row r="192" spans="7:35" x14ac:dyDescent="0.3">
      <c r="G192" s="19"/>
      <c r="I192" s="19"/>
      <c r="T192" t="str">
        <f t="shared" si="6"/>
        <v/>
      </c>
      <c r="U192" t="str">
        <f t="shared" si="7"/>
        <v/>
      </c>
      <c r="V192" t="str">
        <f t="shared" si="8"/>
        <v/>
      </c>
      <c r="AA192" s="22"/>
      <c r="AB192" s="22"/>
      <c r="AC192" s="22"/>
      <c r="AE192" s="19"/>
      <c r="AG192" s="22"/>
      <c r="AH192" s="22"/>
      <c r="AI192" s="22"/>
    </row>
    <row r="193" spans="7:35" x14ac:dyDescent="0.3">
      <c r="G193" s="19"/>
      <c r="I193" s="19"/>
      <c r="T193" t="str">
        <f t="shared" si="6"/>
        <v/>
      </c>
      <c r="U193" t="str">
        <f t="shared" si="7"/>
        <v/>
      </c>
      <c r="V193" t="str">
        <f t="shared" si="8"/>
        <v/>
      </c>
      <c r="AA193" s="22"/>
      <c r="AB193" s="22"/>
      <c r="AC193" s="22"/>
      <c r="AE193" s="19"/>
      <c r="AG193" s="22"/>
      <c r="AH193" s="22"/>
      <c r="AI193" s="22"/>
    </row>
    <row r="194" spans="7:35" x14ac:dyDescent="0.3">
      <c r="G194" s="19"/>
      <c r="I194" s="19"/>
      <c r="T194" t="str">
        <f t="shared" si="6"/>
        <v/>
      </c>
      <c r="U194" t="str">
        <f t="shared" si="7"/>
        <v/>
      </c>
      <c r="V194" t="str">
        <f t="shared" si="8"/>
        <v/>
      </c>
      <c r="AA194" s="22"/>
      <c r="AB194" s="22"/>
      <c r="AC194" s="22"/>
      <c r="AE194" s="19"/>
      <c r="AG194" s="22"/>
      <c r="AH194" s="22"/>
      <c r="AI194" s="22"/>
    </row>
    <row r="195" spans="7:35" x14ac:dyDescent="0.3">
      <c r="G195" s="19"/>
      <c r="I195" s="19"/>
      <c r="T195" t="str">
        <f t="shared" si="6"/>
        <v/>
      </c>
      <c r="U195" t="str">
        <f t="shared" si="7"/>
        <v/>
      </c>
      <c r="V195" t="str">
        <f t="shared" si="8"/>
        <v/>
      </c>
      <c r="AA195" s="22"/>
      <c r="AB195" s="22"/>
      <c r="AC195" s="22"/>
      <c r="AE195" s="19"/>
      <c r="AG195" s="22"/>
      <c r="AH195" s="22"/>
      <c r="AI195" s="22"/>
    </row>
    <row r="196" spans="7:35" x14ac:dyDescent="0.3">
      <c r="G196" s="19"/>
      <c r="I196" s="19"/>
      <c r="T196" t="str">
        <f t="shared" ref="T196:T251" si="9">IFERROR(VLOOKUP(S196,CatActividades,13,0),"")</f>
        <v/>
      </c>
      <c r="U196" t="str">
        <f t="shared" ref="U196:U251" si="10">IFERROR(VLOOKUP(S196,CatActividades,2,0),"")</f>
        <v/>
      </c>
      <c r="V196" t="str">
        <f t="shared" ref="V196:V251" si="11">IFERROR(VLOOKUP(S196,CatActividades,4,0),"")</f>
        <v/>
      </c>
      <c r="AA196" s="22"/>
      <c r="AB196" s="22"/>
      <c r="AC196" s="22"/>
      <c r="AE196" s="19"/>
      <c r="AG196" s="22"/>
      <c r="AH196" s="22"/>
      <c r="AI196" s="22"/>
    </row>
    <row r="197" spans="7:35" x14ac:dyDescent="0.3">
      <c r="G197" s="19"/>
      <c r="I197" s="19"/>
      <c r="T197" t="str">
        <f t="shared" si="9"/>
        <v/>
      </c>
      <c r="U197" t="str">
        <f t="shared" si="10"/>
        <v/>
      </c>
      <c r="V197" t="str">
        <f t="shared" si="11"/>
        <v/>
      </c>
      <c r="AA197" s="22"/>
      <c r="AB197" s="22"/>
      <c r="AC197" s="22"/>
      <c r="AE197" s="19"/>
      <c r="AG197" s="22"/>
      <c r="AH197" s="22"/>
      <c r="AI197" s="22"/>
    </row>
    <row r="198" spans="7:35" x14ac:dyDescent="0.3">
      <c r="G198" s="19"/>
      <c r="I198" s="19"/>
      <c r="T198" t="str">
        <f t="shared" si="9"/>
        <v/>
      </c>
      <c r="U198" t="str">
        <f t="shared" si="10"/>
        <v/>
      </c>
      <c r="V198" t="str">
        <f t="shared" si="11"/>
        <v/>
      </c>
      <c r="AA198" s="22"/>
      <c r="AB198" s="22"/>
      <c r="AC198" s="22"/>
      <c r="AE198" s="19"/>
      <c r="AG198" s="22"/>
      <c r="AH198" s="22"/>
      <c r="AI198" s="22"/>
    </row>
    <row r="199" spans="7:35" x14ac:dyDescent="0.3">
      <c r="G199" s="19"/>
      <c r="I199" s="19"/>
      <c r="T199" t="str">
        <f t="shared" si="9"/>
        <v/>
      </c>
      <c r="U199" t="str">
        <f t="shared" si="10"/>
        <v/>
      </c>
      <c r="V199" t="str">
        <f t="shared" si="11"/>
        <v/>
      </c>
      <c r="AA199" s="22"/>
      <c r="AB199" s="22"/>
      <c r="AC199" s="22"/>
      <c r="AE199" s="19"/>
      <c r="AG199" s="22"/>
      <c r="AH199" s="22"/>
      <c r="AI199" s="22"/>
    </row>
    <row r="200" spans="7:35" x14ac:dyDescent="0.3">
      <c r="G200" s="19"/>
      <c r="I200" s="19"/>
      <c r="T200" t="str">
        <f t="shared" si="9"/>
        <v/>
      </c>
      <c r="U200" t="str">
        <f t="shared" si="10"/>
        <v/>
      </c>
      <c r="V200" t="str">
        <f t="shared" si="11"/>
        <v/>
      </c>
      <c r="AA200" s="22"/>
      <c r="AB200" s="22"/>
      <c r="AC200" s="22"/>
      <c r="AE200" s="19"/>
      <c r="AG200" s="22"/>
      <c r="AH200" s="22"/>
      <c r="AI200" s="22"/>
    </row>
    <row r="201" spans="7:35" x14ac:dyDescent="0.3">
      <c r="G201" s="19"/>
      <c r="I201" s="19"/>
      <c r="T201" t="str">
        <f t="shared" si="9"/>
        <v/>
      </c>
      <c r="U201" t="str">
        <f t="shared" si="10"/>
        <v/>
      </c>
      <c r="V201" t="str">
        <f t="shared" si="11"/>
        <v/>
      </c>
      <c r="AA201" s="22"/>
      <c r="AB201" s="22"/>
      <c r="AC201" s="22"/>
      <c r="AE201" s="19"/>
      <c r="AG201" s="22"/>
      <c r="AH201" s="22"/>
      <c r="AI201" s="22"/>
    </row>
    <row r="202" spans="7:35" x14ac:dyDescent="0.3">
      <c r="G202" s="19"/>
      <c r="I202" s="19"/>
      <c r="T202" t="str">
        <f t="shared" si="9"/>
        <v/>
      </c>
      <c r="U202" t="str">
        <f t="shared" si="10"/>
        <v/>
      </c>
      <c r="V202" t="str">
        <f t="shared" si="11"/>
        <v/>
      </c>
      <c r="AA202" s="22"/>
      <c r="AB202" s="22"/>
      <c r="AC202" s="22"/>
      <c r="AE202" s="19"/>
      <c r="AG202" s="22"/>
      <c r="AH202" s="22"/>
      <c r="AI202" s="22"/>
    </row>
    <row r="203" spans="7:35" x14ac:dyDescent="0.3">
      <c r="G203" s="19"/>
      <c r="I203" s="19"/>
      <c r="T203" t="str">
        <f t="shared" si="9"/>
        <v/>
      </c>
      <c r="U203" t="str">
        <f t="shared" si="10"/>
        <v/>
      </c>
      <c r="V203" t="str">
        <f t="shared" si="11"/>
        <v/>
      </c>
      <c r="AA203" s="22"/>
      <c r="AB203" s="22"/>
      <c r="AC203" s="22"/>
      <c r="AE203" s="19"/>
      <c r="AG203" s="22"/>
      <c r="AH203" s="22"/>
      <c r="AI203" s="22"/>
    </row>
    <row r="204" spans="7:35" x14ac:dyDescent="0.3">
      <c r="G204" s="19"/>
      <c r="I204" s="19"/>
      <c r="T204" t="str">
        <f t="shared" si="9"/>
        <v/>
      </c>
      <c r="U204" t="str">
        <f t="shared" si="10"/>
        <v/>
      </c>
      <c r="V204" t="str">
        <f t="shared" si="11"/>
        <v/>
      </c>
      <c r="AA204" s="22"/>
      <c r="AB204" s="22"/>
      <c r="AC204" s="22"/>
      <c r="AE204" s="19"/>
      <c r="AG204" s="22"/>
      <c r="AH204" s="22"/>
      <c r="AI204" s="22"/>
    </row>
    <row r="205" spans="7:35" x14ac:dyDescent="0.3">
      <c r="G205" s="19"/>
      <c r="I205" s="19"/>
      <c r="T205" t="str">
        <f t="shared" si="9"/>
        <v/>
      </c>
      <c r="U205" t="str">
        <f t="shared" si="10"/>
        <v/>
      </c>
      <c r="V205" t="str">
        <f t="shared" si="11"/>
        <v/>
      </c>
      <c r="AA205" s="22"/>
      <c r="AB205" s="22"/>
      <c r="AC205" s="22"/>
      <c r="AE205" s="19"/>
      <c r="AG205" s="22"/>
      <c r="AH205" s="22"/>
      <c r="AI205" s="22"/>
    </row>
    <row r="206" spans="7:35" x14ac:dyDescent="0.3">
      <c r="G206" s="19"/>
      <c r="I206" s="19"/>
      <c r="T206" t="str">
        <f t="shared" si="9"/>
        <v/>
      </c>
      <c r="U206" t="str">
        <f t="shared" si="10"/>
        <v/>
      </c>
      <c r="V206" t="str">
        <f t="shared" si="11"/>
        <v/>
      </c>
      <c r="AA206" s="22"/>
      <c r="AB206" s="22"/>
      <c r="AC206" s="22"/>
      <c r="AE206" s="19"/>
      <c r="AG206" s="22"/>
      <c r="AH206" s="22"/>
      <c r="AI206" s="22"/>
    </row>
    <row r="207" spans="7:35" x14ac:dyDescent="0.3">
      <c r="G207" s="19"/>
      <c r="I207" s="19"/>
      <c r="T207" t="str">
        <f t="shared" si="9"/>
        <v/>
      </c>
      <c r="U207" t="str">
        <f t="shared" si="10"/>
        <v/>
      </c>
      <c r="V207" t="str">
        <f t="shared" si="11"/>
        <v/>
      </c>
      <c r="AA207" s="22"/>
      <c r="AB207" s="22"/>
      <c r="AC207" s="22"/>
      <c r="AE207" s="19"/>
      <c r="AG207" s="22"/>
      <c r="AH207" s="22"/>
      <c r="AI207" s="22"/>
    </row>
    <row r="208" spans="7:35" x14ac:dyDescent="0.3">
      <c r="G208" s="19"/>
      <c r="I208" s="19"/>
      <c r="T208" t="str">
        <f t="shared" si="9"/>
        <v/>
      </c>
      <c r="U208" t="str">
        <f t="shared" si="10"/>
        <v/>
      </c>
      <c r="V208" t="str">
        <f t="shared" si="11"/>
        <v/>
      </c>
      <c r="AA208" s="22"/>
      <c r="AB208" s="22"/>
      <c r="AC208" s="22"/>
      <c r="AE208" s="19"/>
      <c r="AG208" s="22"/>
      <c r="AH208" s="22"/>
      <c r="AI208" s="22"/>
    </row>
    <row r="209" spans="7:35" x14ac:dyDescent="0.3">
      <c r="G209" s="19"/>
      <c r="I209" s="19"/>
      <c r="T209" t="str">
        <f t="shared" si="9"/>
        <v/>
      </c>
      <c r="U209" t="str">
        <f t="shared" si="10"/>
        <v/>
      </c>
      <c r="V209" t="str">
        <f t="shared" si="11"/>
        <v/>
      </c>
      <c r="AA209" s="22"/>
      <c r="AB209" s="22"/>
      <c r="AC209" s="22"/>
      <c r="AE209" s="19"/>
      <c r="AG209" s="22"/>
      <c r="AH209" s="22"/>
      <c r="AI209" s="22"/>
    </row>
    <row r="210" spans="7:35" x14ac:dyDescent="0.3">
      <c r="G210" s="19"/>
      <c r="I210" s="19"/>
      <c r="T210" t="str">
        <f t="shared" si="9"/>
        <v/>
      </c>
      <c r="U210" t="str">
        <f t="shared" si="10"/>
        <v/>
      </c>
      <c r="V210" t="str">
        <f t="shared" si="11"/>
        <v/>
      </c>
      <c r="AA210" s="22"/>
      <c r="AB210" s="22"/>
      <c r="AC210" s="22"/>
      <c r="AE210" s="19"/>
      <c r="AG210" s="22"/>
      <c r="AH210" s="22"/>
      <c r="AI210" s="22"/>
    </row>
    <row r="211" spans="7:35" x14ac:dyDescent="0.3">
      <c r="G211" s="19"/>
      <c r="I211" s="19"/>
      <c r="T211" t="str">
        <f t="shared" si="9"/>
        <v/>
      </c>
      <c r="U211" t="str">
        <f t="shared" si="10"/>
        <v/>
      </c>
      <c r="V211" t="str">
        <f t="shared" si="11"/>
        <v/>
      </c>
      <c r="AA211" s="22"/>
      <c r="AB211" s="22"/>
      <c r="AC211" s="22"/>
      <c r="AE211" s="19"/>
      <c r="AG211" s="22"/>
      <c r="AH211" s="22"/>
      <c r="AI211" s="22"/>
    </row>
    <row r="212" spans="7:35" x14ac:dyDescent="0.3">
      <c r="G212" s="19"/>
      <c r="I212" s="19"/>
      <c r="T212" t="str">
        <f t="shared" si="9"/>
        <v/>
      </c>
      <c r="U212" t="str">
        <f t="shared" si="10"/>
        <v/>
      </c>
      <c r="V212" t="str">
        <f t="shared" si="11"/>
        <v/>
      </c>
      <c r="AA212" s="22"/>
      <c r="AB212" s="22"/>
      <c r="AC212" s="22"/>
      <c r="AE212" s="19"/>
      <c r="AG212" s="22"/>
      <c r="AH212" s="22"/>
      <c r="AI212" s="22"/>
    </row>
    <row r="213" spans="7:35" x14ac:dyDescent="0.3">
      <c r="G213" s="19"/>
      <c r="I213" s="19"/>
      <c r="T213" t="str">
        <f t="shared" si="9"/>
        <v/>
      </c>
      <c r="U213" t="str">
        <f t="shared" si="10"/>
        <v/>
      </c>
      <c r="V213" t="str">
        <f t="shared" si="11"/>
        <v/>
      </c>
      <c r="AA213" s="22"/>
      <c r="AB213" s="22"/>
      <c r="AC213" s="22"/>
      <c r="AE213" s="19"/>
      <c r="AG213" s="22"/>
      <c r="AH213" s="22"/>
      <c r="AI213" s="22"/>
    </row>
    <row r="214" spans="7:35" x14ac:dyDescent="0.3">
      <c r="G214" s="19"/>
      <c r="I214" s="19"/>
      <c r="T214" t="str">
        <f t="shared" si="9"/>
        <v/>
      </c>
      <c r="U214" t="str">
        <f t="shared" si="10"/>
        <v/>
      </c>
      <c r="V214" t="str">
        <f t="shared" si="11"/>
        <v/>
      </c>
      <c r="AA214" s="22"/>
      <c r="AB214" s="22"/>
      <c r="AC214" s="22"/>
      <c r="AE214" s="19"/>
      <c r="AG214" s="22"/>
      <c r="AH214" s="22"/>
      <c r="AI214" s="22"/>
    </row>
    <row r="215" spans="7:35" x14ac:dyDescent="0.3">
      <c r="G215" s="19"/>
      <c r="I215" s="19"/>
      <c r="T215" t="str">
        <f t="shared" si="9"/>
        <v/>
      </c>
      <c r="U215" t="str">
        <f t="shared" si="10"/>
        <v/>
      </c>
      <c r="V215" t="str">
        <f t="shared" si="11"/>
        <v/>
      </c>
      <c r="AA215" s="22"/>
      <c r="AB215" s="22"/>
      <c r="AC215" s="22"/>
      <c r="AE215" s="19"/>
      <c r="AG215" s="22"/>
      <c r="AH215" s="22"/>
      <c r="AI215" s="22"/>
    </row>
    <row r="216" spans="7:35" x14ac:dyDescent="0.3">
      <c r="G216" s="19"/>
      <c r="I216" s="19"/>
      <c r="T216" t="str">
        <f t="shared" si="9"/>
        <v/>
      </c>
      <c r="U216" t="str">
        <f t="shared" si="10"/>
        <v/>
      </c>
      <c r="V216" t="str">
        <f t="shared" si="11"/>
        <v/>
      </c>
      <c r="AA216" s="22"/>
      <c r="AB216" s="22"/>
      <c r="AC216" s="22"/>
      <c r="AE216" s="19"/>
      <c r="AG216" s="22"/>
      <c r="AH216" s="22"/>
      <c r="AI216" s="22"/>
    </row>
    <row r="217" spans="7:35" x14ac:dyDescent="0.3">
      <c r="G217" s="19"/>
      <c r="I217" s="19"/>
      <c r="T217" t="str">
        <f t="shared" si="9"/>
        <v/>
      </c>
      <c r="U217" t="str">
        <f t="shared" si="10"/>
        <v/>
      </c>
      <c r="V217" t="str">
        <f t="shared" si="11"/>
        <v/>
      </c>
      <c r="AA217" s="22"/>
      <c r="AB217" s="22"/>
      <c r="AC217" s="22"/>
      <c r="AE217" s="19"/>
      <c r="AG217" s="22"/>
      <c r="AH217" s="22"/>
      <c r="AI217" s="22"/>
    </row>
    <row r="218" spans="7:35" x14ac:dyDescent="0.3">
      <c r="G218" s="19"/>
      <c r="I218" s="19"/>
      <c r="T218" t="str">
        <f t="shared" si="9"/>
        <v/>
      </c>
      <c r="U218" t="str">
        <f t="shared" si="10"/>
        <v/>
      </c>
      <c r="V218" t="str">
        <f t="shared" si="11"/>
        <v/>
      </c>
      <c r="AA218" s="22"/>
      <c r="AB218" s="22"/>
      <c r="AC218" s="22"/>
      <c r="AE218" s="19"/>
      <c r="AG218" s="22"/>
      <c r="AH218" s="22"/>
      <c r="AI218" s="22"/>
    </row>
    <row r="219" spans="7:35" x14ac:dyDescent="0.3">
      <c r="G219" s="19"/>
      <c r="I219" s="19"/>
      <c r="T219" t="str">
        <f t="shared" si="9"/>
        <v/>
      </c>
      <c r="U219" t="str">
        <f t="shared" si="10"/>
        <v/>
      </c>
      <c r="V219" t="str">
        <f t="shared" si="11"/>
        <v/>
      </c>
      <c r="AA219" s="22"/>
      <c r="AB219" s="22"/>
      <c r="AC219" s="22"/>
      <c r="AE219" s="19"/>
      <c r="AG219" s="22"/>
      <c r="AH219" s="22"/>
      <c r="AI219" s="22"/>
    </row>
    <row r="220" spans="7:35" x14ac:dyDescent="0.3">
      <c r="G220" s="19"/>
      <c r="I220" s="19"/>
      <c r="T220" t="str">
        <f t="shared" si="9"/>
        <v/>
      </c>
      <c r="U220" t="str">
        <f t="shared" si="10"/>
        <v/>
      </c>
      <c r="V220" t="str">
        <f t="shared" si="11"/>
        <v/>
      </c>
      <c r="AA220" s="22"/>
      <c r="AB220" s="22"/>
      <c r="AC220" s="22"/>
      <c r="AE220" s="19"/>
      <c r="AG220" s="22"/>
      <c r="AH220" s="22"/>
      <c r="AI220" s="22"/>
    </row>
    <row r="221" spans="7:35" x14ac:dyDescent="0.3">
      <c r="G221" s="19"/>
      <c r="I221" s="19"/>
      <c r="T221" t="str">
        <f t="shared" si="9"/>
        <v/>
      </c>
      <c r="U221" t="str">
        <f t="shared" si="10"/>
        <v/>
      </c>
      <c r="V221" t="str">
        <f t="shared" si="11"/>
        <v/>
      </c>
      <c r="AA221" s="22"/>
      <c r="AB221" s="22"/>
      <c r="AC221" s="22"/>
      <c r="AE221" s="19"/>
      <c r="AG221" s="22"/>
      <c r="AH221" s="22"/>
      <c r="AI221" s="22"/>
    </row>
    <row r="222" spans="7:35" x14ac:dyDescent="0.3">
      <c r="G222" s="19"/>
      <c r="I222" s="19"/>
      <c r="T222" t="str">
        <f t="shared" si="9"/>
        <v/>
      </c>
      <c r="U222" t="str">
        <f t="shared" si="10"/>
        <v/>
      </c>
      <c r="V222" t="str">
        <f t="shared" si="11"/>
        <v/>
      </c>
      <c r="AA222" s="22"/>
      <c r="AB222" s="22"/>
      <c r="AC222" s="22"/>
      <c r="AE222" s="19"/>
      <c r="AG222" s="22"/>
      <c r="AH222" s="22"/>
      <c r="AI222" s="22"/>
    </row>
    <row r="223" spans="7:35" x14ac:dyDescent="0.3">
      <c r="G223" s="19"/>
      <c r="I223" s="19"/>
      <c r="T223" t="str">
        <f t="shared" si="9"/>
        <v/>
      </c>
      <c r="U223" t="str">
        <f t="shared" si="10"/>
        <v/>
      </c>
      <c r="V223" t="str">
        <f t="shared" si="11"/>
        <v/>
      </c>
      <c r="AA223" s="22"/>
      <c r="AB223" s="22"/>
      <c r="AC223" s="22"/>
      <c r="AE223" s="19"/>
      <c r="AG223" s="22"/>
      <c r="AH223" s="22"/>
      <c r="AI223" s="22"/>
    </row>
    <row r="224" spans="7:35" x14ac:dyDescent="0.3">
      <c r="G224" s="19"/>
      <c r="I224" s="19"/>
      <c r="T224" t="str">
        <f t="shared" si="9"/>
        <v/>
      </c>
      <c r="U224" t="str">
        <f t="shared" si="10"/>
        <v/>
      </c>
      <c r="V224" t="str">
        <f t="shared" si="11"/>
        <v/>
      </c>
      <c r="AA224" s="22"/>
      <c r="AB224" s="22"/>
      <c r="AC224" s="22"/>
      <c r="AE224" s="19"/>
      <c r="AG224" s="22"/>
      <c r="AH224" s="22"/>
      <c r="AI224" s="22"/>
    </row>
    <row r="225" spans="7:35" x14ac:dyDescent="0.3">
      <c r="G225" s="19"/>
      <c r="I225" s="19"/>
      <c r="T225" t="str">
        <f t="shared" si="9"/>
        <v/>
      </c>
      <c r="U225" t="str">
        <f t="shared" si="10"/>
        <v/>
      </c>
      <c r="V225" t="str">
        <f t="shared" si="11"/>
        <v/>
      </c>
      <c r="AA225" s="22"/>
      <c r="AB225" s="22"/>
      <c r="AC225" s="22"/>
      <c r="AE225" s="19"/>
      <c r="AG225" s="22"/>
      <c r="AH225" s="22"/>
      <c r="AI225" s="22"/>
    </row>
    <row r="226" spans="7:35" x14ac:dyDescent="0.3">
      <c r="G226" s="19"/>
      <c r="I226" s="19"/>
      <c r="T226" t="str">
        <f t="shared" si="9"/>
        <v/>
      </c>
      <c r="U226" t="str">
        <f t="shared" si="10"/>
        <v/>
      </c>
      <c r="V226" t="str">
        <f t="shared" si="11"/>
        <v/>
      </c>
      <c r="AA226" s="22"/>
      <c r="AB226" s="22"/>
      <c r="AC226" s="22"/>
      <c r="AE226" s="19"/>
      <c r="AG226" s="22"/>
      <c r="AH226" s="22"/>
      <c r="AI226" s="22"/>
    </row>
    <row r="227" spans="7:35" x14ac:dyDescent="0.3">
      <c r="G227" s="19"/>
      <c r="I227" s="19"/>
      <c r="T227" t="str">
        <f t="shared" si="9"/>
        <v/>
      </c>
      <c r="U227" t="str">
        <f t="shared" si="10"/>
        <v/>
      </c>
      <c r="V227" t="str">
        <f t="shared" si="11"/>
        <v/>
      </c>
      <c r="AA227" s="22"/>
      <c r="AB227" s="22"/>
      <c r="AC227" s="22"/>
      <c r="AE227" s="19"/>
      <c r="AG227" s="22"/>
      <c r="AH227" s="22"/>
      <c r="AI227" s="22"/>
    </row>
    <row r="228" spans="7:35" x14ac:dyDescent="0.3">
      <c r="G228" s="19"/>
      <c r="I228" s="19"/>
      <c r="T228" t="str">
        <f t="shared" si="9"/>
        <v/>
      </c>
      <c r="U228" t="str">
        <f t="shared" si="10"/>
        <v/>
      </c>
      <c r="V228" t="str">
        <f t="shared" si="11"/>
        <v/>
      </c>
      <c r="AA228" s="22"/>
      <c r="AB228" s="22"/>
      <c r="AC228" s="22"/>
      <c r="AE228" s="19"/>
      <c r="AG228" s="22"/>
      <c r="AH228" s="22"/>
      <c r="AI228" s="22"/>
    </row>
    <row r="229" spans="7:35" x14ac:dyDescent="0.3">
      <c r="G229" s="19"/>
      <c r="I229" s="19"/>
      <c r="T229" t="str">
        <f t="shared" si="9"/>
        <v/>
      </c>
      <c r="U229" t="str">
        <f t="shared" si="10"/>
        <v/>
      </c>
      <c r="V229" t="str">
        <f t="shared" si="11"/>
        <v/>
      </c>
      <c r="AA229" s="22"/>
      <c r="AB229" s="22"/>
      <c r="AC229" s="22"/>
      <c r="AE229" s="19"/>
      <c r="AG229" s="22"/>
      <c r="AH229" s="22"/>
      <c r="AI229" s="22"/>
    </row>
    <row r="230" spans="7:35" x14ac:dyDescent="0.3">
      <c r="G230" s="19"/>
      <c r="I230" s="19"/>
      <c r="T230" t="str">
        <f t="shared" si="9"/>
        <v/>
      </c>
      <c r="U230" t="str">
        <f t="shared" si="10"/>
        <v/>
      </c>
      <c r="V230" t="str">
        <f t="shared" si="11"/>
        <v/>
      </c>
      <c r="AA230" s="22"/>
      <c r="AB230" s="22"/>
      <c r="AC230" s="22"/>
      <c r="AE230" s="19"/>
      <c r="AG230" s="22"/>
      <c r="AH230" s="22"/>
      <c r="AI230" s="22"/>
    </row>
    <row r="231" spans="7:35" x14ac:dyDescent="0.3">
      <c r="G231" s="19"/>
      <c r="I231" s="19"/>
      <c r="T231" t="str">
        <f t="shared" si="9"/>
        <v/>
      </c>
      <c r="U231" t="str">
        <f t="shared" si="10"/>
        <v/>
      </c>
      <c r="V231" t="str">
        <f t="shared" si="11"/>
        <v/>
      </c>
      <c r="AA231" s="22"/>
      <c r="AB231" s="22"/>
      <c r="AC231" s="22"/>
      <c r="AE231" s="19"/>
      <c r="AG231" s="22"/>
      <c r="AH231" s="22"/>
      <c r="AI231" s="22"/>
    </row>
    <row r="232" spans="7:35" x14ac:dyDescent="0.3">
      <c r="G232" s="19"/>
      <c r="I232" s="19"/>
      <c r="T232" t="str">
        <f t="shared" si="9"/>
        <v/>
      </c>
      <c r="U232" t="str">
        <f t="shared" si="10"/>
        <v/>
      </c>
      <c r="V232" t="str">
        <f t="shared" si="11"/>
        <v/>
      </c>
      <c r="AA232" s="22"/>
      <c r="AB232" s="22"/>
      <c r="AC232" s="22"/>
      <c r="AE232" s="19"/>
      <c r="AG232" s="22"/>
      <c r="AH232" s="22"/>
      <c r="AI232" s="22"/>
    </row>
    <row r="233" spans="7:35" x14ac:dyDescent="0.3">
      <c r="G233" s="19"/>
      <c r="I233" s="19"/>
      <c r="T233" t="str">
        <f t="shared" si="9"/>
        <v/>
      </c>
      <c r="U233" t="str">
        <f t="shared" si="10"/>
        <v/>
      </c>
      <c r="V233" t="str">
        <f t="shared" si="11"/>
        <v/>
      </c>
      <c r="AA233" s="22"/>
      <c r="AB233" s="22"/>
      <c r="AC233" s="22"/>
      <c r="AE233" s="19"/>
      <c r="AG233" s="22"/>
      <c r="AH233" s="22"/>
      <c r="AI233" s="22"/>
    </row>
    <row r="234" spans="7:35" x14ac:dyDescent="0.3">
      <c r="G234" s="19"/>
      <c r="I234" s="19"/>
      <c r="T234" t="str">
        <f t="shared" si="9"/>
        <v/>
      </c>
      <c r="U234" t="str">
        <f t="shared" si="10"/>
        <v/>
      </c>
      <c r="V234" t="str">
        <f t="shared" si="11"/>
        <v/>
      </c>
      <c r="AA234" s="22"/>
      <c r="AB234" s="22"/>
      <c r="AC234" s="22"/>
      <c r="AE234" s="19"/>
      <c r="AG234" s="22"/>
      <c r="AH234" s="22"/>
      <c r="AI234" s="22"/>
    </row>
    <row r="235" spans="7:35" x14ac:dyDescent="0.3">
      <c r="G235" s="19"/>
      <c r="I235" s="19"/>
      <c r="T235" t="str">
        <f t="shared" si="9"/>
        <v/>
      </c>
      <c r="U235" t="str">
        <f t="shared" si="10"/>
        <v/>
      </c>
      <c r="V235" t="str">
        <f t="shared" si="11"/>
        <v/>
      </c>
      <c r="AA235" s="22"/>
      <c r="AB235" s="22"/>
      <c r="AC235" s="22"/>
      <c r="AE235" s="19"/>
      <c r="AG235" s="22"/>
      <c r="AH235" s="22"/>
      <c r="AI235" s="22"/>
    </row>
    <row r="236" spans="7:35" x14ac:dyDescent="0.3">
      <c r="G236" s="19"/>
      <c r="I236" s="19"/>
      <c r="T236" t="str">
        <f t="shared" si="9"/>
        <v/>
      </c>
      <c r="U236" t="str">
        <f t="shared" si="10"/>
        <v/>
      </c>
      <c r="V236" t="str">
        <f t="shared" si="11"/>
        <v/>
      </c>
      <c r="AA236" s="22"/>
      <c r="AB236" s="22"/>
      <c r="AC236" s="22"/>
      <c r="AE236" s="19"/>
      <c r="AG236" s="22"/>
      <c r="AH236" s="22"/>
      <c r="AI236" s="22"/>
    </row>
    <row r="237" spans="7:35" x14ac:dyDescent="0.3">
      <c r="G237" s="19"/>
      <c r="I237" s="19"/>
      <c r="T237" t="str">
        <f t="shared" si="9"/>
        <v/>
      </c>
      <c r="U237" t="str">
        <f t="shared" si="10"/>
        <v/>
      </c>
      <c r="V237" t="str">
        <f t="shared" si="11"/>
        <v/>
      </c>
      <c r="AA237" s="22"/>
      <c r="AB237" s="22"/>
      <c r="AC237" s="22"/>
      <c r="AE237" s="19"/>
      <c r="AG237" s="22"/>
      <c r="AH237" s="22"/>
      <c r="AI237" s="22"/>
    </row>
    <row r="238" spans="7:35" x14ac:dyDescent="0.3">
      <c r="G238" s="19"/>
      <c r="I238" s="19"/>
      <c r="T238" t="str">
        <f t="shared" si="9"/>
        <v/>
      </c>
      <c r="U238" t="str">
        <f t="shared" si="10"/>
        <v/>
      </c>
      <c r="V238" t="str">
        <f t="shared" si="11"/>
        <v/>
      </c>
      <c r="AA238" s="22"/>
      <c r="AB238" s="22"/>
      <c r="AC238" s="22"/>
      <c r="AE238" s="19"/>
      <c r="AG238" s="22"/>
      <c r="AH238" s="22"/>
      <c r="AI238" s="22"/>
    </row>
    <row r="239" spans="7:35" x14ac:dyDescent="0.3">
      <c r="G239" s="19"/>
      <c r="I239" s="19"/>
      <c r="T239" t="str">
        <f t="shared" si="9"/>
        <v/>
      </c>
      <c r="U239" t="str">
        <f t="shared" si="10"/>
        <v/>
      </c>
      <c r="V239" t="str">
        <f t="shared" si="11"/>
        <v/>
      </c>
      <c r="AA239" s="22"/>
      <c r="AB239" s="22"/>
      <c r="AC239" s="22"/>
      <c r="AE239" s="19"/>
      <c r="AG239" s="22"/>
      <c r="AH239" s="22"/>
      <c r="AI239" s="22"/>
    </row>
    <row r="240" spans="7:35" x14ac:dyDescent="0.3">
      <c r="G240" s="19"/>
      <c r="I240" s="19"/>
      <c r="T240" t="str">
        <f t="shared" si="9"/>
        <v/>
      </c>
      <c r="U240" t="str">
        <f t="shared" si="10"/>
        <v/>
      </c>
      <c r="V240" t="str">
        <f t="shared" si="11"/>
        <v/>
      </c>
      <c r="AA240" s="22"/>
      <c r="AB240" s="22"/>
      <c r="AC240" s="22"/>
      <c r="AE240" s="19"/>
      <c r="AG240" s="22"/>
      <c r="AH240" s="22"/>
      <c r="AI240" s="22"/>
    </row>
    <row r="241" spans="7:35" x14ac:dyDescent="0.3">
      <c r="G241" s="19"/>
      <c r="I241" s="19"/>
      <c r="T241" t="str">
        <f t="shared" si="9"/>
        <v/>
      </c>
      <c r="U241" t="str">
        <f t="shared" si="10"/>
        <v/>
      </c>
      <c r="V241" t="str">
        <f t="shared" si="11"/>
        <v/>
      </c>
      <c r="AA241" s="22"/>
      <c r="AB241" s="22"/>
      <c r="AC241" s="22"/>
      <c r="AE241" s="19"/>
      <c r="AG241" s="22"/>
      <c r="AH241" s="22"/>
      <c r="AI241" s="22"/>
    </row>
    <row r="242" spans="7:35" x14ac:dyDescent="0.3">
      <c r="G242" s="19"/>
      <c r="I242" s="19"/>
      <c r="T242" t="str">
        <f t="shared" si="9"/>
        <v/>
      </c>
      <c r="U242" t="str">
        <f t="shared" si="10"/>
        <v/>
      </c>
      <c r="V242" t="str">
        <f t="shared" si="11"/>
        <v/>
      </c>
      <c r="AA242" s="22"/>
      <c r="AB242" s="22"/>
      <c r="AC242" s="22"/>
      <c r="AE242" s="19"/>
      <c r="AG242" s="22"/>
      <c r="AH242" s="22"/>
      <c r="AI242" s="22"/>
    </row>
    <row r="243" spans="7:35" x14ac:dyDescent="0.3">
      <c r="G243" s="19"/>
      <c r="I243" s="19"/>
      <c r="T243" t="str">
        <f t="shared" si="9"/>
        <v/>
      </c>
      <c r="U243" t="str">
        <f t="shared" si="10"/>
        <v/>
      </c>
      <c r="V243" t="str">
        <f t="shared" si="11"/>
        <v/>
      </c>
      <c r="AA243" s="22"/>
      <c r="AB243" s="22"/>
      <c r="AC243" s="22"/>
      <c r="AE243" s="19"/>
      <c r="AG243" s="22"/>
      <c r="AH243" s="22"/>
      <c r="AI243" s="22"/>
    </row>
    <row r="244" spans="7:35" x14ac:dyDescent="0.3">
      <c r="G244" s="19"/>
      <c r="I244" s="19"/>
      <c r="T244" t="str">
        <f t="shared" si="9"/>
        <v/>
      </c>
      <c r="U244" t="str">
        <f t="shared" si="10"/>
        <v/>
      </c>
      <c r="V244" t="str">
        <f t="shared" si="11"/>
        <v/>
      </c>
      <c r="AA244" s="22"/>
      <c r="AB244" s="22"/>
      <c r="AC244" s="22"/>
      <c r="AE244" s="19"/>
      <c r="AG244" s="22"/>
      <c r="AH244" s="22"/>
      <c r="AI244" s="22"/>
    </row>
    <row r="245" spans="7:35" x14ac:dyDescent="0.3">
      <c r="G245" s="19"/>
      <c r="I245" s="19"/>
      <c r="T245" t="str">
        <f t="shared" si="9"/>
        <v/>
      </c>
      <c r="U245" t="str">
        <f t="shared" si="10"/>
        <v/>
      </c>
      <c r="V245" t="str">
        <f t="shared" si="11"/>
        <v/>
      </c>
      <c r="AA245" s="22"/>
      <c r="AB245" s="22"/>
      <c r="AC245" s="22"/>
      <c r="AE245" s="19"/>
      <c r="AG245" s="22"/>
      <c r="AH245" s="22"/>
      <c r="AI245" s="22"/>
    </row>
    <row r="246" spans="7:35" x14ac:dyDescent="0.3">
      <c r="G246" s="19"/>
      <c r="I246" s="19"/>
      <c r="T246" t="str">
        <f t="shared" si="9"/>
        <v/>
      </c>
      <c r="U246" t="str">
        <f t="shared" si="10"/>
        <v/>
      </c>
      <c r="V246" t="str">
        <f t="shared" si="11"/>
        <v/>
      </c>
      <c r="AA246" s="22"/>
      <c r="AB246" s="22"/>
      <c r="AC246" s="22"/>
      <c r="AE246" s="19"/>
      <c r="AG246" s="22"/>
      <c r="AH246" s="22"/>
      <c r="AI246" s="22"/>
    </row>
    <row r="247" spans="7:35" x14ac:dyDescent="0.3">
      <c r="G247" s="19"/>
      <c r="I247" s="19"/>
      <c r="T247" t="str">
        <f t="shared" si="9"/>
        <v/>
      </c>
      <c r="U247" t="str">
        <f t="shared" si="10"/>
        <v/>
      </c>
      <c r="V247" t="str">
        <f t="shared" si="11"/>
        <v/>
      </c>
      <c r="AA247" s="22"/>
      <c r="AB247" s="22"/>
      <c r="AC247" s="22"/>
      <c r="AE247" s="19"/>
      <c r="AG247" s="22"/>
      <c r="AH247" s="22"/>
      <c r="AI247" s="22"/>
    </row>
    <row r="248" spans="7:35" x14ac:dyDescent="0.3">
      <c r="G248" s="19"/>
      <c r="I248" s="19"/>
      <c r="T248" t="str">
        <f t="shared" si="9"/>
        <v/>
      </c>
      <c r="U248" t="str">
        <f t="shared" si="10"/>
        <v/>
      </c>
      <c r="V248" t="str">
        <f t="shared" si="11"/>
        <v/>
      </c>
      <c r="AA248" s="22"/>
      <c r="AB248" s="22"/>
      <c r="AC248" s="22"/>
      <c r="AE248" s="19"/>
      <c r="AG248" s="22"/>
      <c r="AH248" s="22"/>
      <c r="AI248" s="22"/>
    </row>
    <row r="249" spans="7:35" x14ac:dyDescent="0.3">
      <c r="G249" s="19"/>
      <c r="I249" s="19"/>
      <c r="T249" t="str">
        <f t="shared" si="9"/>
        <v/>
      </c>
      <c r="U249" t="str">
        <f t="shared" si="10"/>
        <v/>
      </c>
      <c r="V249" t="str">
        <f t="shared" si="11"/>
        <v/>
      </c>
      <c r="AA249" s="22"/>
      <c r="AB249" s="22"/>
      <c r="AC249" s="22"/>
      <c r="AE249" s="19"/>
      <c r="AG249" s="22"/>
      <c r="AH249" s="22"/>
      <c r="AI249" s="22"/>
    </row>
    <row r="250" spans="7:35" x14ac:dyDescent="0.3">
      <c r="G250" s="19"/>
      <c r="I250" s="19"/>
      <c r="T250" t="str">
        <f t="shared" si="9"/>
        <v/>
      </c>
      <c r="U250" t="str">
        <f t="shared" si="10"/>
        <v/>
      </c>
      <c r="V250" t="str">
        <f t="shared" si="11"/>
        <v/>
      </c>
      <c r="AA250" s="22"/>
      <c r="AB250" s="22"/>
      <c r="AC250" s="22"/>
      <c r="AE250" s="19"/>
      <c r="AG250" s="22"/>
      <c r="AH250" s="22"/>
      <c r="AI250" s="22"/>
    </row>
    <row r="251" spans="7:35" x14ac:dyDescent="0.3">
      <c r="G251" s="19"/>
      <c r="I251" s="19"/>
      <c r="T251" t="str">
        <f t="shared" si="9"/>
        <v/>
      </c>
      <c r="U251" t="str">
        <f t="shared" si="10"/>
        <v/>
      </c>
      <c r="V251" t="str">
        <f t="shared" si="11"/>
        <v/>
      </c>
      <c r="AG251" s="22"/>
      <c r="AH251" s="22"/>
      <c r="AI251" s="22"/>
    </row>
    <row r="252" spans="7:35" x14ac:dyDescent="0.3">
      <c r="T252" t="str">
        <f t="shared" ref="T252:T315" si="12">IFERROR(VLOOKUP(S252,CatActividades,13,0),"")</f>
        <v/>
      </c>
      <c r="U252" t="str">
        <f t="shared" ref="U252:U315" si="13">IFERROR(VLOOKUP(S252,CatActividades,2,0),"")</f>
        <v/>
      </c>
      <c r="V252" t="str">
        <f t="shared" ref="V252:V315" si="14">IFERROR(VLOOKUP(S252,CatActividades,4,0),"")</f>
        <v/>
      </c>
      <c r="AG252" s="22"/>
      <c r="AH252" s="22"/>
      <c r="AI252" s="22"/>
    </row>
    <row r="253" spans="7:35" x14ac:dyDescent="0.3">
      <c r="T253" t="str">
        <f t="shared" si="12"/>
        <v/>
      </c>
      <c r="U253" t="str">
        <f t="shared" si="13"/>
        <v/>
      </c>
      <c r="V253" t="str">
        <f t="shared" si="14"/>
        <v/>
      </c>
      <c r="AG253" s="22"/>
      <c r="AH253" s="22"/>
      <c r="AI253" s="22"/>
    </row>
    <row r="254" spans="7:35" x14ac:dyDescent="0.3">
      <c r="T254" t="str">
        <f t="shared" si="12"/>
        <v/>
      </c>
      <c r="U254" t="str">
        <f t="shared" si="13"/>
        <v/>
      </c>
      <c r="V254" t="str">
        <f t="shared" si="14"/>
        <v/>
      </c>
      <c r="AG254" s="22"/>
      <c r="AH254" s="22"/>
      <c r="AI254" s="22"/>
    </row>
    <row r="255" spans="7:35" x14ac:dyDescent="0.3">
      <c r="T255" t="str">
        <f t="shared" si="12"/>
        <v/>
      </c>
      <c r="U255" t="str">
        <f t="shared" si="13"/>
        <v/>
      </c>
      <c r="V255" t="str">
        <f t="shared" si="14"/>
        <v/>
      </c>
      <c r="AG255" s="22"/>
      <c r="AH255" s="22"/>
      <c r="AI255" s="22"/>
    </row>
    <row r="256" spans="7:35" x14ac:dyDescent="0.3">
      <c r="T256" t="str">
        <f t="shared" si="12"/>
        <v/>
      </c>
      <c r="U256" t="str">
        <f t="shared" si="13"/>
        <v/>
      </c>
      <c r="V256" t="str">
        <f t="shared" si="14"/>
        <v/>
      </c>
      <c r="AG256" s="22"/>
      <c r="AH256" s="22"/>
      <c r="AI256" s="22"/>
    </row>
    <row r="257" spans="20:35" x14ac:dyDescent="0.3">
      <c r="T257" t="str">
        <f t="shared" si="12"/>
        <v/>
      </c>
      <c r="U257" t="str">
        <f t="shared" si="13"/>
        <v/>
      </c>
      <c r="V257" t="str">
        <f t="shared" si="14"/>
        <v/>
      </c>
      <c r="AG257" s="22"/>
      <c r="AH257" s="22"/>
      <c r="AI257" s="22"/>
    </row>
    <row r="258" spans="20:35" x14ac:dyDescent="0.3">
      <c r="T258" t="str">
        <f t="shared" si="12"/>
        <v/>
      </c>
      <c r="U258" t="str">
        <f t="shared" si="13"/>
        <v/>
      </c>
      <c r="V258" t="str">
        <f t="shared" si="14"/>
        <v/>
      </c>
      <c r="AG258" s="22"/>
      <c r="AH258" s="22"/>
      <c r="AI258" s="22"/>
    </row>
    <row r="259" spans="20:35" x14ac:dyDescent="0.3">
      <c r="T259" t="str">
        <f t="shared" si="12"/>
        <v/>
      </c>
      <c r="U259" t="str">
        <f t="shared" si="13"/>
        <v/>
      </c>
      <c r="V259" t="str">
        <f t="shared" si="14"/>
        <v/>
      </c>
      <c r="AG259" s="22"/>
      <c r="AH259" s="22"/>
      <c r="AI259" s="22"/>
    </row>
    <row r="260" spans="20:35" x14ac:dyDescent="0.3">
      <c r="T260" t="str">
        <f t="shared" si="12"/>
        <v/>
      </c>
      <c r="U260" t="str">
        <f t="shared" si="13"/>
        <v/>
      </c>
      <c r="V260" t="str">
        <f t="shared" si="14"/>
        <v/>
      </c>
      <c r="AG260" s="22"/>
      <c r="AH260" s="22"/>
      <c r="AI260" s="22"/>
    </row>
    <row r="261" spans="20:35" x14ac:dyDescent="0.3">
      <c r="T261" t="str">
        <f t="shared" si="12"/>
        <v/>
      </c>
      <c r="U261" t="str">
        <f t="shared" si="13"/>
        <v/>
      </c>
      <c r="V261" t="str">
        <f t="shared" si="14"/>
        <v/>
      </c>
      <c r="AG261" s="22"/>
      <c r="AH261" s="22"/>
      <c r="AI261" s="22"/>
    </row>
    <row r="262" spans="20:35" x14ac:dyDescent="0.3">
      <c r="T262" t="str">
        <f t="shared" si="12"/>
        <v/>
      </c>
      <c r="U262" t="str">
        <f t="shared" si="13"/>
        <v/>
      </c>
      <c r="V262" t="str">
        <f t="shared" si="14"/>
        <v/>
      </c>
      <c r="AG262" s="22"/>
      <c r="AH262" s="22"/>
      <c r="AI262" s="22"/>
    </row>
    <row r="263" spans="20:35" x14ac:dyDescent="0.3">
      <c r="T263" t="str">
        <f t="shared" si="12"/>
        <v/>
      </c>
      <c r="U263" t="str">
        <f t="shared" si="13"/>
        <v/>
      </c>
      <c r="V263" t="str">
        <f t="shared" si="14"/>
        <v/>
      </c>
      <c r="AG263" s="22"/>
      <c r="AH263" s="22"/>
      <c r="AI263" s="22"/>
    </row>
    <row r="264" spans="20:35" x14ac:dyDescent="0.3">
      <c r="T264" t="str">
        <f t="shared" si="12"/>
        <v/>
      </c>
      <c r="U264" t="str">
        <f t="shared" si="13"/>
        <v/>
      </c>
      <c r="V264" t="str">
        <f t="shared" si="14"/>
        <v/>
      </c>
      <c r="AG264" s="22"/>
      <c r="AH264" s="22"/>
      <c r="AI264" s="22"/>
    </row>
    <row r="265" spans="20:35" x14ac:dyDescent="0.3">
      <c r="T265" t="str">
        <f t="shared" si="12"/>
        <v/>
      </c>
      <c r="U265" t="str">
        <f t="shared" si="13"/>
        <v/>
      </c>
      <c r="V265" t="str">
        <f t="shared" si="14"/>
        <v/>
      </c>
      <c r="AG265" s="22"/>
      <c r="AH265" s="22"/>
      <c r="AI265" s="22"/>
    </row>
    <row r="266" spans="20:35" x14ac:dyDescent="0.3">
      <c r="T266" t="str">
        <f t="shared" si="12"/>
        <v/>
      </c>
      <c r="U266" t="str">
        <f t="shared" si="13"/>
        <v/>
      </c>
      <c r="V266" t="str">
        <f t="shared" si="14"/>
        <v/>
      </c>
      <c r="AG266" s="22"/>
      <c r="AH266" s="22"/>
      <c r="AI266" s="22"/>
    </row>
    <row r="267" spans="20:35" x14ac:dyDescent="0.3">
      <c r="T267" t="str">
        <f t="shared" si="12"/>
        <v/>
      </c>
      <c r="U267" t="str">
        <f t="shared" si="13"/>
        <v/>
      </c>
      <c r="V267" t="str">
        <f t="shared" si="14"/>
        <v/>
      </c>
      <c r="AG267" s="22"/>
      <c r="AH267" s="22"/>
      <c r="AI267" s="22"/>
    </row>
    <row r="268" spans="20:35" x14ac:dyDescent="0.3">
      <c r="T268" t="str">
        <f t="shared" si="12"/>
        <v/>
      </c>
      <c r="U268" t="str">
        <f t="shared" si="13"/>
        <v/>
      </c>
      <c r="V268" t="str">
        <f t="shared" si="14"/>
        <v/>
      </c>
      <c r="AG268" s="22"/>
      <c r="AH268" s="22"/>
      <c r="AI268" s="22"/>
    </row>
    <row r="269" spans="20:35" x14ac:dyDescent="0.3">
      <c r="T269" t="str">
        <f t="shared" si="12"/>
        <v/>
      </c>
      <c r="U269" t="str">
        <f t="shared" si="13"/>
        <v/>
      </c>
      <c r="V269" t="str">
        <f t="shared" si="14"/>
        <v/>
      </c>
      <c r="AG269" s="22"/>
      <c r="AH269" s="22"/>
      <c r="AI269" s="22"/>
    </row>
    <row r="270" spans="20:35" x14ac:dyDescent="0.3">
      <c r="T270" t="str">
        <f t="shared" si="12"/>
        <v/>
      </c>
      <c r="U270" t="str">
        <f t="shared" si="13"/>
        <v/>
      </c>
      <c r="V270" t="str">
        <f t="shared" si="14"/>
        <v/>
      </c>
      <c r="AG270" s="22"/>
      <c r="AH270" s="22"/>
      <c r="AI270" s="22"/>
    </row>
    <row r="271" spans="20:35" x14ac:dyDescent="0.3">
      <c r="T271" t="str">
        <f t="shared" si="12"/>
        <v/>
      </c>
      <c r="U271" t="str">
        <f t="shared" si="13"/>
        <v/>
      </c>
      <c r="V271" t="str">
        <f t="shared" si="14"/>
        <v/>
      </c>
      <c r="AG271" s="22"/>
      <c r="AH271" s="22"/>
      <c r="AI271" s="22"/>
    </row>
    <row r="272" spans="20:35" x14ac:dyDescent="0.3">
      <c r="T272" t="str">
        <f t="shared" si="12"/>
        <v/>
      </c>
      <c r="U272" t="str">
        <f t="shared" si="13"/>
        <v/>
      </c>
      <c r="V272" t="str">
        <f t="shared" si="14"/>
        <v/>
      </c>
      <c r="AG272" s="22"/>
      <c r="AH272" s="22"/>
      <c r="AI272" s="22"/>
    </row>
    <row r="273" spans="20:35" x14ac:dyDescent="0.3">
      <c r="T273" t="str">
        <f t="shared" si="12"/>
        <v/>
      </c>
      <c r="U273" t="str">
        <f t="shared" si="13"/>
        <v/>
      </c>
      <c r="V273" t="str">
        <f t="shared" si="14"/>
        <v/>
      </c>
      <c r="AG273" s="22"/>
      <c r="AH273" s="22"/>
      <c r="AI273" s="22"/>
    </row>
    <row r="274" spans="20:35" x14ac:dyDescent="0.3">
      <c r="T274" t="str">
        <f t="shared" si="12"/>
        <v/>
      </c>
      <c r="U274" t="str">
        <f t="shared" si="13"/>
        <v/>
      </c>
      <c r="V274" t="str">
        <f t="shared" si="14"/>
        <v/>
      </c>
      <c r="AG274" s="22"/>
      <c r="AH274" s="22"/>
      <c r="AI274" s="22"/>
    </row>
    <row r="275" spans="20:35" x14ac:dyDescent="0.3">
      <c r="T275" t="str">
        <f t="shared" si="12"/>
        <v/>
      </c>
      <c r="U275" t="str">
        <f t="shared" si="13"/>
        <v/>
      </c>
      <c r="V275" t="str">
        <f t="shared" si="14"/>
        <v/>
      </c>
      <c r="AG275" s="22"/>
      <c r="AH275" s="22"/>
      <c r="AI275" s="22"/>
    </row>
    <row r="276" spans="20:35" x14ac:dyDescent="0.3">
      <c r="T276" t="str">
        <f t="shared" si="12"/>
        <v/>
      </c>
      <c r="U276" t="str">
        <f t="shared" si="13"/>
        <v/>
      </c>
      <c r="V276" t="str">
        <f t="shared" si="14"/>
        <v/>
      </c>
      <c r="AG276" s="22"/>
      <c r="AH276" s="22"/>
      <c r="AI276" s="22"/>
    </row>
    <row r="277" spans="20:35" x14ac:dyDescent="0.3">
      <c r="T277" t="str">
        <f t="shared" si="12"/>
        <v/>
      </c>
      <c r="U277" t="str">
        <f t="shared" si="13"/>
        <v/>
      </c>
      <c r="V277" t="str">
        <f t="shared" si="14"/>
        <v/>
      </c>
      <c r="AG277" s="22"/>
      <c r="AH277" s="22"/>
      <c r="AI277" s="22"/>
    </row>
    <row r="278" spans="20:35" x14ac:dyDescent="0.3">
      <c r="T278" t="str">
        <f t="shared" si="12"/>
        <v/>
      </c>
      <c r="U278" t="str">
        <f t="shared" si="13"/>
        <v/>
      </c>
      <c r="V278" t="str">
        <f t="shared" si="14"/>
        <v/>
      </c>
      <c r="AG278" s="22"/>
      <c r="AH278" s="22"/>
      <c r="AI278" s="22"/>
    </row>
    <row r="279" spans="20:35" x14ac:dyDescent="0.3">
      <c r="T279" t="str">
        <f t="shared" si="12"/>
        <v/>
      </c>
      <c r="U279" t="str">
        <f t="shared" si="13"/>
        <v/>
      </c>
      <c r="V279" t="str">
        <f t="shared" si="14"/>
        <v/>
      </c>
      <c r="AG279" s="22"/>
      <c r="AH279" s="22"/>
      <c r="AI279" s="22"/>
    </row>
    <row r="280" spans="20:35" x14ac:dyDescent="0.3">
      <c r="T280" t="str">
        <f t="shared" si="12"/>
        <v/>
      </c>
      <c r="U280" t="str">
        <f t="shared" si="13"/>
        <v/>
      </c>
      <c r="V280" t="str">
        <f t="shared" si="14"/>
        <v/>
      </c>
      <c r="AG280" s="22"/>
      <c r="AH280" s="22"/>
      <c r="AI280" s="22"/>
    </row>
    <row r="281" spans="20:35" x14ac:dyDescent="0.3">
      <c r="T281" t="str">
        <f t="shared" si="12"/>
        <v/>
      </c>
      <c r="U281" t="str">
        <f t="shared" si="13"/>
        <v/>
      </c>
      <c r="V281" t="str">
        <f t="shared" si="14"/>
        <v/>
      </c>
      <c r="AG281" s="22"/>
      <c r="AH281" s="22"/>
      <c r="AI281" s="22"/>
    </row>
    <row r="282" spans="20:35" x14ac:dyDescent="0.3">
      <c r="T282" t="str">
        <f t="shared" si="12"/>
        <v/>
      </c>
      <c r="U282" t="str">
        <f t="shared" si="13"/>
        <v/>
      </c>
      <c r="V282" t="str">
        <f t="shared" si="14"/>
        <v/>
      </c>
      <c r="AG282" s="22"/>
      <c r="AH282" s="22"/>
      <c r="AI282" s="22"/>
    </row>
    <row r="283" spans="20:35" x14ac:dyDescent="0.3">
      <c r="T283" t="str">
        <f t="shared" si="12"/>
        <v/>
      </c>
      <c r="U283" t="str">
        <f t="shared" si="13"/>
        <v/>
      </c>
      <c r="V283" t="str">
        <f t="shared" si="14"/>
        <v/>
      </c>
      <c r="AG283" s="22"/>
      <c r="AH283" s="22"/>
      <c r="AI283" s="22"/>
    </row>
    <row r="284" spans="20:35" x14ac:dyDescent="0.3">
      <c r="T284" t="str">
        <f t="shared" si="12"/>
        <v/>
      </c>
      <c r="U284" t="str">
        <f t="shared" si="13"/>
        <v/>
      </c>
      <c r="V284" t="str">
        <f t="shared" si="14"/>
        <v/>
      </c>
      <c r="AG284" s="22"/>
      <c r="AH284" s="22"/>
      <c r="AI284" s="22"/>
    </row>
    <row r="285" spans="20:35" x14ac:dyDescent="0.3">
      <c r="T285" t="str">
        <f t="shared" si="12"/>
        <v/>
      </c>
      <c r="U285" t="str">
        <f t="shared" si="13"/>
        <v/>
      </c>
      <c r="V285" t="str">
        <f t="shared" si="14"/>
        <v/>
      </c>
      <c r="AG285" s="22"/>
      <c r="AH285" s="22"/>
      <c r="AI285" s="22"/>
    </row>
    <row r="286" spans="20:35" x14ac:dyDescent="0.3">
      <c r="T286" t="str">
        <f t="shared" si="12"/>
        <v/>
      </c>
      <c r="U286" t="str">
        <f t="shared" si="13"/>
        <v/>
      </c>
      <c r="V286" t="str">
        <f t="shared" si="14"/>
        <v/>
      </c>
      <c r="AG286" s="22"/>
      <c r="AH286" s="22"/>
      <c r="AI286" s="22"/>
    </row>
    <row r="287" spans="20:35" x14ac:dyDescent="0.3">
      <c r="T287" t="str">
        <f t="shared" si="12"/>
        <v/>
      </c>
      <c r="U287" t="str">
        <f t="shared" si="13"/>
        <v/>
      </c>
      <c r="V287" t="str">
        <f t="shared" si="14"/>
        <v/>
      </c>
      <c r="AG287" s="22"/>
      <c r="AH287" s="22"/>
      <c r="AI287" s="22"/>
    </row>
    <row r="288" spans="20:35" x14ac:dyDescent="0.3">
      <c r="T288" t="str">
        <f t="shared" si="12"/>
        <v/>
      </c>
      <c r="U288" t="str">
        <f t="shared" si="13"/>
        <v/>
      </c>
      <c r="V288" t="str">
        <f t="shared" si="14"/>
        <v/>
      </c>
      <c r="AG288" s="22"/>
      <c r="AH288" s="22"/>
      <c r="AI288" s="22"/>
    </row>
    <row r="289" spans="20:35" x14ac:dyDescent="0.3">
      <c r="T289" t="str">
        <f t="shared" si="12"/>
        <v/>
      </c>
      <c r="U289" t="str">
        <f t="shared" si="13"/>
        <v/>
      </c>
      <c r="V289" t="str">
        <f t="shared" si="14"/>
        <v/>
      </c>
      <c r="AG289" s="22"/>
      <c r="AH289" s="22"/>
      <c r="AI289" s="22"/>
    </row>
    <row r="290" spans="20:35" x14ac:dyDescent="0.3">
      <c r="T290" t="str">
        <f t="shared" si="12"/>
        <v/>
      </c>
      <c r="U290" t="str">
        <f t="shared" si="13"/>
        <v/>
      </c>
      <c r="V290" t="str">
        <f t="shared" si="14"/>
        <v/>
      </c>
      <c r="AG290" s="22"/>
      <c r="AH290" s="22"/>
      <c r="AI290" s="22"/>
    </row>
    <row r="291" spans="20:35" x14ac:dyDescent="0.3">
      <c r="T291" t="str">
        <f t="shared" si="12"/>
        <v/>
      </c>
      <c r="U291" t="str">
        <f t="shared" si="13"/>
        <v/>
      </c>
      <c r="V291" t="str">
        <f t="shared" si="14"/>
        <v/>
      </c>
      <c r="AG291" s="22"/>
      <c r="AH291" s="22"/>
      <c r="AI291" s="22"/>
    </row>
    <row r="292" spans="20:35" x14ac:dyDescent="0.3">
      <c r="T292" t="str">
        <f t="shared" si="12"/>
        <v/>
      </c>
      <c r="U292" t="str">
        <f t="shared" si="13"/>
        <v/>
      </c>
      <c r="V292" t="str">
        <f t="shared" si="14"/>
        <v/>
      </c>
      <c r="AG292" s="22"/>
      <c r="AH292" s="22"/>
      <c r="AI292" s="22"/>
    </row>
    <row r="293" spans="20:35" x14ac:dyDescent="0.3">
      <c r="T293" t="str">
        <f t="shared" si="12"/>
        <v/>
      </c>
      <c r="U293" t="str">
        <f t="shared" si="13"/>
        <v/>
      </c>
      <c r="V293" t="str">
        <f t="shared" si="14"/>
        <v/>
      </c>
      <c r="AG293" s="22"/>
      <c r="AH293" s="22"/>
      <c r="AI293" s="22"/>
    </row>
    <row r="294" spans="20:35" x14ac:dyDescent="0.3">
      <c r="T294" t="str">
        <f t="shared" si="12"/>
        <v/>
      </c>
      <c r="U294" t="str">
        <f t="shared" si="13"/>
        <v/>
      </c>
      <c r="V294" t="str">
        <f t="shared" si="14"/>
        <v/>
      </c>
      <c r="AG294" s="22"/>
      <c r="AH294" s="22"/>
      <c r="AI294" s="22"/>
    </row>
    <row r="295" spans="20:35" x14ac:dyDescent="0.3">
      <c r="T295" t="str">
        <f t="shared" si="12"/>
        <v/>
      </c>
      <c r="U295" t="str">
        <f t="shared" si="13"/>
        <v/>
      </c>
      <c r="V295" t="str">
        <f t="shared" si="14"/>
        <v/>
      </c>
      <c r="AG295" s="22"/>
      <c r="AH295" s="22"/>
      <c r="AI295" s="22"/>
    </row>
    <row r="296" spans="20:35" x14ac:dyDescent="0.3">
      <c r="T296" t="str">
        <f t="shared" si="12"/>
        <v/>
      </c>
      <c r="U296" t="str">
        <f t="shared" si="13"/>
        <v/>
      </c>
      <c r="V296" t="str">
        <f t="shared" si="14"/>
        <v/>
      </c>
      <c r="AG296" s="22"/>
      <c r="AH296" s="22"/>
      <c r="AI296" s="22"/>
    </row>
    <row r="297" spans="20:35" x14ac:dyDescent="0.3">
      <c r="T297" t="str">
        <f t="shared" si="12"/>
        <v/>
      </c>
      <c r="U297" t="str">
        <f t="shared" si="13"/>
        <v/>
      </c>
      <c r="V297" t="str">
        <f t="shared" si="14"/>
        <v/>
      </c>
      <c r="AG297" s="22"/>
      <c r="AH297" s="22"/>
      <c r="AI297" s="22"/>
    </row>
    <row r="298" spans="20:35" x14ac:dyDescent="0.3">
      <c r="T298" t="str">
        <f t="shared" si="12"/>
        <v/>
      </c>
      <c r="U298" t="str">
        <f t="shared" si="13"/>
        <v/>
      </c>
      <c r="V298" t="str">
        <f t="shared" si="14"/>
        <v/>
      </c>
      <c r="AG298" s="22"/>
      <c r="AH298" s="22"/>
      <c r="AI298" s="22"/>
    </row>
    <row r="299" spans="20:35" x14ac:dyDescent="0.3">
      <c r="T299" t="str">
        <f t="shared" si="12"/>
        <v/>
      </c>
      <c r="U299" t="str">
        <f t="shared" si="13"/>
        <v/>
      </c>
      <c r="V299" t="str">
        <f t="shared" si="14"/>
        <v/>
      </c>
      <c r="AG299" s="22"/>
      <c r="AH299" s="22"/>
      <c r="AI299" s="22"/>
    </row>
    <row r="300" spans="20:35" x14ac:dyDescent="0.3">
      <c r="T300" t="str">
        <f t="shared" si="12"/>
        <v/>
      </c>
      <c r="U300" t="str">
        <f t="shared" si="13"/>
        <v/>
      </c>
      <c r="V300" t="str">
        <f t="shared" si="14"/>
        <v/>
      </c>
      <c r="AG300" s="22"/>
      <c r="AH300" s="22"/>
      <c r="AI300" s="22"/>
    </row>
    <row r="301" spans="20:35" x14ac:dyDescent="0.3">
      <c r="T301" t="str">
        <f t="shared" si="12"/>
        <v/>
      </c>
      <c r="U301" t="str">
        <f t="shared" si="13"/>
        <v/>
      </c>
      <c r="V301" t="str">
        <f t="shared" si="14"/>
        <v/>
      </c>
      <c r="AG301" s="22"/>
      <c r="AH301" s="22"/>
      <c r="AI301" s="22"/>
    </row>
    <row r="302" spans="20:35" x14ac:dyDescent="0.3">
      <c r="T302" t="str">
        <f t="shared" si="12"/>
        <v/>
      </c>
      <c r="U302" t="str">
        <f t="shared" si="13"/>
        <v/>
      </c>
      <c r="V302" t="str">
        <f t="shared" si="14"/>
        <v/>
      </c>
      <c r="AG302" s="22"/>
      <c r="AH302" s="22"/>
      <c r="AI302" s="22"/>
    </row>
    <row r="303" spans="20:35" x14ac:dyDescent="0.3">
      <c r="T303" t="str">
        <f t="shared" si="12"/>
        <v/>
      </c>
      <c r="U303" t="str">
        <f t="shared" si="13"/>
        <v/>
      </c>
      <c r="V303" t="str">
        <f t="shared" si="14"/>
        <v/>
      </c>
      <c r="AG303" s="22"/>
      <c r="AH303" s="22"/>
      <c r="AI303" s="22"/>
    </row>
    <row r="304" spans="20:35" x14ac:dyDescent="0.3">
      <c r="T304" t="str">
        <f t="shared" si="12"/>
        <v/>
      </c>
      <c r="U304" t="str">
        <f t="shared" si="13"/>
        <v/>
      </c>
      <c r="V304" t="str">
        <f t="shared" si="14"/>
        <v/>
      </c>
      <c r="AG304" s="22"/>
      <c r="AH304" s="22"/>
      <c r="AI304" s="22"/>
    </row>
    <row r="305" spans="20:35" x14ac:dyDescent="0.3">
      <c r="T305" t="str">
        <f t="shared" si="12"/>
        <v/>
      </c>
      <c r="U305" t="str">
        <f t="shared" si="13"/>
        <v/>
      </c>
      <c r="V305" t="str">
        <f t="shared" si="14"/>
        <v/>
      </c>
      <c r="AG305" s="22"/>
      <c r="AH305" s="22"/>
      <c r="AI305" s="22"/>
    </row>
    <row r="306" spans="20:35" x14ac:dyDescent="0.3">
      <c r="T306" t="str">
        <f t="shared" si="12"/>
        <v/>
      </c>
      <c r="U306" t="str">
        <f t="shared" si="13"/>
        <v/>
      </c>
      <c r="V306" t="str">
        <f t="shared" si="14"/>
        <v/>
      </c>
      <c r="AG306" s="22"/>
      <c r="AH306" s="22"/>
      <c r="AI306" s="22"/>
    </row>
    <row r="307" spans="20:35" x14ac:dyDescent="0.3">
      <c r="T307" t="str">
        <f t="shared" si="12"/>
        <v/>
      </c>
      <c r="U307" t="str">
        <f t="shared" si="13"/>
        <v/>
      </c>
      <c r="V307" t="str">
        <f t="shared" si="14"/>
        <v/>
      </c>
      <c r="AG307" s="22"/>
      <c r="AH307" s="22"/>
      <c r="AI307" s="22"/>
    </row>
    <row r="308" spans="20:35" x14ac:dyDescent="0.3">
      <c r="T308" t="str">
        <f t="shared" si="12"/>
        <v/>
      </c>
      <c r="U308" t="str">
        <f t="shared" si="13"/>
        <v/>
      </c>
      <c r="V308" t="str">
        <f t="shared" si="14"/>
        <v/>
      </c>
      <c r="AG308" s="22"/>
      <c r="AH308" s="22"/>
      <c r="AI308" s="22"/>
    </row>
    <row r="309" spans="20:35" x14ac:dyDescent="0.3">
      <c r="T309" t="str">
        <f t="shared" si="12"/>
        <v/>
      </c>
      <c r="U309" t="str">
        <f t="shared" si="13"/>
        <v/>
      </c>
      <c r="V309" t="str">
        <f t="shared" si="14"/>
        <v/>
      </c>
      <c r="AG309" s="22"/>
      <c r="AH309" s="22"/>
      <c r="AI309" s="22"/>
    </row>
    <row r="310" spans="20:35" x14ac:dyDescent="0.3">
      <c r="T310" t="str">
        <f t="shared" si="12"/>
        <v/>
      </c>
      <c r="U310" t="str">
        <f t="shared" si="13"/>
        <v/>
      </c>
      <c r="V310" t="str">
        <f t="shared" si="14"/>
        <v/>
      </c>
      <c r="AG310" s="22"/>
      <c r="AH310" s="22"/>
      <c r="AI310" s="22"/>
    </row>
    <row r="311" spans="20:35" x14ac:dyDescent="0.3">
      <c r="T311" t="str">
        <f t="shared" si="12"/>
        <v/>
      </c>
      <c r="U311" t="str">
        <f t="shared" si="13"/>
        <v/>
      </c>
      <c r="V311" t="str">
        <f t="shared" si="14"/>
        <v/>
      </c>
      <c r="AG311" s="22"/>
      <c r="AH311" s="22"/>
      <c r="AI311" s="22"/>
    </row>
    <row r="312" spans="20:35" x14ac:dyDescent="0.3">
      <c r="T312" t="str">
        <f t="shared" si="12"/>
        <v/>
      </c>
      <c r="U312" t="str">
        <f t="shared" si="13"/>
        <v/>
      </c>
      <c r="V312" t="str">
        <f t="shared" si="14"/>
        <v/>
      </c>
      <c r="AG312" s="22"/>
      <c r="AH312" s="22"/>
      <c r="AI312" s="22"/>
    </row>
    <row r="313" spans="20:35" x14ac:dyDescent="0.3">
      <c r="T313" t="str">
        <f t="shared" si="12"/>
        <v/>
      </c>
      <c r="U313" t="str">
        <f t="shared" si="13"/>
        <v/>
      </c>
      <c r="V313" t="str">
        <f t="shared" si="14"/>
        <v/>
      </c>
      <c r="AG313" s="22"/>
      <c r="AH313" s="22"/>
      <c r="AI313" s="22"/>
    </row>
    <row r="314" spans="20:35" x14ac:dyDescent="0.3">
      <c r="T314" t="str">
        <f t="shared" si="12"/>
        <v/>
      </c>
      <c r="U314" t="str">
        <f t="shared" si="13"/>
        <v/>
      </c>
      <c r="V314" t="str">
        <f t="shared" si="14"/>
        <v/>
      </c>
      <c r="AG314" s="22"/>
      <c r="AH314" s="22"/>
      <c r="AI314" s="22"/>
    </row>
    <row r="315" spans="20:35" x14ac:dyDescent="0.3">
      <c r="T315" t="str">
        <f t="shared" si="12"/>
        <v/>
      </c>
      <c r="U315" t="str">
        <f t="shared" si="13"/>
        <v/>
      </c>
      <c r="V315" t="str">
        <f t="shared" si="14"/>
        <v/>
      </c>
      <c r="AG315" s="22"/>
      <c r="AH315" s="22"/>
      <c r="AI315" s="22"/>
    </row>
    <row r="316" spans="20:35" x14ac:dyDescent="0.3">
      <c r="T316" t="str">
        <f t="shared" ref="T316:T379" si="15">IFERROR(VLOOKUP(S316,CatActividades,13,0),"")</f>
        <v/>
      </c>
      <c r="U316" t="str">
        <f t="shared" ref="U316:U379" si="16">IFERROR(VLOOKUP(S316,CatActividades,2,0),"")</f>
        <v/>
      </c>
      <c r="V316" t="str">
        <f t="shared" ref="V316:V379" si="17">IFERROR(VLOOKUP(S316,CatActividades,4,0),"")</f>
        <v/>
      </c>
      <c r="AG316" s="22"/>
      <c r="AH316" s="22"/>
      <c r="AI316" s="22"/>
    </row>
    <row r="317" spans="20:35" x14ac:dyDescent="0.3">
      <c r="T317" t="str">
        <f t="shared" si="15"/>
        <v/>
      </c>
      <c r="U317" t="str">
        <f t="shared" si="16"/>
        <v/>
      </c>
      <c r="V317" t="str">
        <f t="shared" si="17"/>
        <v/>
      </c>
      <c r="AG317" s="22"/>
      <c r="AH317" s="22"/>
      <c r="AI317" s="22"/>
    </row>
    <row r="318" spans="20:35" x14ac:dyDescent="0.3">
      <c r="T318" t="str">
        <f t="shared" si="15"/>
        <v/>
      </c>
      <c r="U318" t="str">
        <f t="shared" si="16"/>
        <v/>
      </c>
      <c r="V318" t="str">
        <f t="shared" si="17"/>
        <v/>
      </c>
      <c r="AG318" s="22"/>
      <c r="AH318" s="22"/>
      <c r="AI318" s="22"/>
    </row>
    <row r="319" spans="20:35" x14ac:dyDescent="0.3">
      <c r="T319" t="str">
        <f t="shared" si="15"/>
        <v/>
      </c>
      <c r="U319" t="str">
        <f t="shared" si="16"/>
        <v/>
      </c>
      <c r="V319" t="str">
        <f t="shared" si="17"/>
        <v/>
      </c>
      <c r="AG319" s="22"/>
      <c r="AH319" s="22"/>
      <c r="AI319" s="22"/>
    </row>
    <row r="320" spans="20:35" x14ac:dyDescent="0.3">
      <c r="T320" t="str">
        <f t="shared" si="15"/>
        <v/>
      </c>
      <c r="U320" t="str">
        <f t="shared" si="16"/>
        <v/>
      </c>
      <c r="V320" t="str">
        <f t="shared" si="17"/>
        <v/>
      </c>
      <c r="AG320" s="22"/>
      <c r="AH320" s="22"/>
      <c r="AI320" s="22"/>
    </row>
    <row r="321" spans="20:35" x14ac:dyDescent="0.3">
      <c r="T321" t="str">
        <f t="shared" si="15"/>
        <v/>
      </c>
      <c r="U321" t="str">
        <f t="shared" si="16"/>
        <v/>
      </c>
      <c r="V321" t="str">
        <f t="shared" si="17"/>
        <v/>
      </c>
      <c r="AG321" s="22"/>
      <c r="AH321" s="22"/>
      <c r="AI321" s="22"/>
    </row>
    <row r="322" spans="20:35" x14ac:dyDescent="0.3">
      <c r="T322" t="str">
        <f t="shared" si="15"/>
        <v/>
      </c>
      <c r="U322" t="str">
        <f t="shared" si="16"/>
        <v/>
      </c>
      <c r="V322" t="str">
        <f t="shared" si="17"/>
        <v/>
      </c>
      <c r="AG322" s="22"/>
      <c r="AH322" s="22"/>
      <c r="AI322" s="22"/>
    </row>
    <row r="323" spans="20:35" x14ac:dyDescent="0.3">
      <c r="T323" t="str">
        <f t="shared" si="15"/>
        <v/>
      </c>
      <c r="U323" t="str">
        <f t="shared" si="16"/>
        <v/>
      </c>
      <c r="V323" t="str">
        <f t="shared" si="17"/>
        <v/>
      </c>
      <c r="AG323" s="22"/>
      <c r="AH323" s="22"/>
      <c r="AI323" s="22"/>
    </row>
    <row r="324" spans="20:35" x14ac:dyDescent="0.3">
      <c r="T324" t="str">
        <f t="shared" si="15"/>
        <v/>
      </c>
      <c r="U324" t="str">
        <f t="shared" si="16"/>
        <v/>
      </c>
      <c r="V324" t="str">
        <f t="shared" si="17"/>
        <v/>
      </c>
      <c r="AG324" s="22"/>
      <c r="AH324" s="22"/>
      <c r="AI324" s="22"/>
    </row>
    <row r="325" spans="20:35" x14ac:dyDescent="0.3">
      <c r="T325" t="str">
        <f t="shared" si="15"/>
        <v/>
      </c>
      <c r="U325" t="str">
        <f t="shared" si="16"/>
        <v/>
      </c>
      <c r="V325" t="str">
        <f t="shared" si="17"/>
        <v/>
      </c>
      <c r="AG325" s="22"/>
      <c r="AH325" s="22"/>
      <c r="AI325" s="22"/>
    </row>
    <row r="326" spans="20:35" x14ac:dyDescent="0.3">
      <c r="T326" t="str">
        <f t="shared" si="15"/>
        <v/>
      </c>
      <c r="U326" t="str">
        <f t="shared" si="16"/>
        <v/>
      </c>
      <c r="V326" t="str">
        <f t="shared" si="17"/>
        <v/>
      </c>
      <c r="AG326" s="22"/>
      <c r="AH326" s="22"/>
      <c r="AI326" s="22"/>
    </row>
    <row r="327" spans="20:35" x14ac:dyDescent="0.3">
      <c r="T327" t="str">
        <f t="shared" si="15"/>
        <v/>
      </c>
      <c r="U327" t="str">
        <f t="shared" si="16"/>
        <v/>
      </c>
      <c r="V327" t="str">
        <f t="shared" si="17"/>
        <v/>
      </c>
      <c r="AG327" s="22"/>
      <c r="AH327" s="22"/>
      <c r="AI327" s="22"/>
    </row>
    <row r="328" spans="20:35" x14ac:dyDescent="0.3">
      <c r="T328" t="str">
        <f t="shared" si="15"/>
        <v/>
      </c>
      <c r="U328" t="str">
        <f t="shared" si="16"/>
        <v/>
      </c>
      <c r="V328" t="str">
        <f t="shared" si="17"/>
        <v/>
      </c>
      <c r="AG328" s="22"/>
      <c r="AH328" s="22"/>
      <c r="AI328" s="22"/>
    </row>
    <row r="329" spans="20:35" x14ac:dyDescent="0.3">
      <c r="T329" t="str">
        <f t="shared" si="15"/>
        <v/>
      </c>
      <c r="U329" t="str">
        <f t="shared" si="16"/>
        <v/>
      </c>
      <c r="V329" t="str">
        <f t="shared" si="17"/>
        <v/>
      </c>
      <c r="AG329" s="22"/>
      <c r="AH329" s="22"/>
      <c r="AI329" s="22"/>
    </row>
    <row r="330" spans="20:35" x14ac:dyDescent="0.3">
      <c r="T330" t="str">
        <f t="shared" si="15"/>
        <v/>
      </c>
      <c r="U330" t="str">
        <f t="shared" si="16"/>
        <v/>
      </c>
      <c r="V330" t="str">
        <f t="shared" si="17"/>
        <v/>
      </c>
      <c r="AG330" s="22"/>
      <c r="AH330" s="22"/>
      <c r="AI330" s="22"/>
    </row>
    <row r="331" spans="20:35" x14ac:dyDescent="0.3">
      <c r="T331" t="str">
        <f t="shared" si="15"/>
        <v/>
      </c>
      <c r="U331" t="str">
        <f t="shared" si="16"/>
        <v/>
      </c>
      <c r="V331" t="str">
        <f t="shared" si="17"/>
        <v/>
      </c>
      <c r="AG331" s="22"/>
      <c r="AH331" s="22"/>
      <c r="AI331" s="22"/>
    </row>
    <row r="332" spans="20:35" x14ac:dyDescent="0.3">
      <c r="T332" t="str">
        <f t="shared" si="15"/>
        <v/>
      </c>
      <c r="U332" t="str">
        <f t="shared" si="16"/>
        <v/>
      </c>
      <c r="V332" t="str">
        <f t="shared" si="17"/>
        <v/>
      </c>
      <c r="AG332" s="22"/>
      <c r="AH332" s="22"/>
      <c r="AI332" s="22"/>
    </row>
    <row r="333" spans="20:35" x14ac:dyDescent="0.3">
      <c r="T333" t="str">
        <f t="shared" si="15"/>
        <v/>
      </c>
      <c r="U333" t="str">
        <f t="shared" si="16"/>
        <v/>
      </c>
      <c r="V333" t="str">
        <f t="shared" si="17"/>
        <v/>
      </c>
      <c r="AG333" s="22"/>
      <c r="AH333" s="22"/>
      <c r="AI333" s="22"/>
    </row>
    <row r="334" spans="20:35" x14ac:dyDescent="0.3">
      <c r="T334" t="str">
        <f t="shared" si="15"/>
        <v/>
      </c>
      <c r="U334" t="str">
        <f t="shared" si="16"/>
        <v/>
      </c>
      <c r="V334" t="str">
        <f t="shared" si="17"/>
        <v/>
      </c>
      <c r="AG334" s="22"/>
      <c r="AH334" s="22"/>
      <c r="AI334" s="22"/>
    </row>
    <row r="335" spans="20:35" x14ac:dyDescent="0.3">
      <c r="T335" t="str">
        <f t="shared" si="15"/>
        <v/>
      </c>
      <c r="U335" t="str">
        <f t="shared" si="16"/>
        <v/>
      </c>
      <c r="V335" t="str">
        <f t="shared" si="17"/>
        <v/>
      </c>
      <c r="AG335" s="22"/>
      <c r="AH335" s="22"/>
      <c r="AI335" s="22"/>
    </row>
    <row r="336" spans="20:35" x14ac:dyDescent="0.3">
      <c r="T336" t="str">
        <f t="shared" si="15"/>
        <v/>
      </c>
      <c r="U336" t="str">
        <f t="shared" si="16"/>
        <v/>
      </c>
      <c r="V336" t="str">
        <f t="shared" si="17"/>
        <v/>
      </c>
      <c r="AG336" s="22"/>
      <c r="AH336" s="22"/>
      <c r="AI336" s="22"/>
    </row>
    <row r="337" spans="20:35" x14ac:dyDescent="0.3">
      <c r="T337" t="str">
        <f t="shared" si="15"/>
        <v/>
      </c>
      <c r="U337" t="str">
        <f t="shared" si="16"/>
        <v/>
      </c>
      <c r="V337" t="str">
        <f t="shared" si="17"/>
        <v/>
      </c>
      <c r="AG337" s="22"/>
      <c r="AH337" s="22"/>
      <c r="AI337" s="22"/>
    </row>
    <row r="338" spans="20:35" x14ac:dyDescent="0.3">
      <c r="T338" t="str">
        <f t="shared" si="15"/>
        <v/>
      </c>
      <c r="U338" t="str">
        <f t="shared" si="16"/>
        <v/>
      </c>
      <c r="V338" t="str">
        <f t="shared" si="17"/>
        <v/>
      </c>
      <c r="AG338" s="22"/>
      <c r="AH338" s="22"/>
      <c r="AI338" s="22"/>
    </row>
    <row r="339" spans="20:35" x14ac:dyDescent="0.3">
      <c r="T339" t="str">
        <f t="shared" si="15"/>
        <v/>
      </c>
      <c r="U339" t="str">
        <f t="shared" si="16"/>
        <v/>
      </c>
      <c r="V339" t="str">
        <f t="shared" si="17"/>
        <v/>
      </c>
      <c r="AG339" s="22"/>
      <c r="AH339" s="22"/>
      <c r="AI339" s="22"/>
    </row>
    <row r="340" spans="20:35" x14ac:dyDescent="0.3">
      <c r="T340" t="str">
        <f t="shared" si="15"/>
        <v/>
      </c>
      <c r="U340" t="str">
        <f t="shared" si="16"/>
        <v/>
      </c>
      <c r="V340" t="str">
        <f t="shared" si="17"/>
        <v/>
      </c>
      <c r="AG340" s="22"/>
      <c r="AH340" s="22"/>
      <c r="AI340" s="22"/>
    </row>
    <row r="341" spans="20:35" x14ac:dyDescent="0.3">
      <c r="T341" t="str">
        <f t="shared" si="15"/>
        <v/>
      </c>
      <c r="U341" t="str">
        <f t="shared" si="16"/>
        <v/>
      </c>
      <c r="V341" t="str">
        <f t="shared" si="17"/>
        <v/>
      </c>
      <c r="AG341" s="22"/>
      <c r="AH341" s="22"/>
      <c r="AI341" s="22"/>
    </row>
    <row r="342" spans="20:35" x14ac:dyDescent="0.3">
      <c r="T342" t="str">
        <f t="shared" si="15"/>
        <v/>
      </c>
      <c r="U342" t="str">
        <f t="shared" si="16"/>
        <v/>
      </c>
      <c r="V342" t="str">
        <f t="shared" si="17"/>
        <v/>
      </c>
      <c r="AG342" s="22"/>
      <c r="AH342" s="22"/>
      <c r="AI342" s="22"/>
    </row>
    <row r="343" spans="20:35" x14ac:dyDescent="0.3">
      <c r="T343" t="str">
        <f t="shared" si="15"/>
        <v/>
      </c>
      <c r="U343" t="str">
        <f t="shared" si="16"/>
        <v/>
      </c>
      <c r="V343" t="str">
        <f t="shared" si="17"/>
        <v/>
      </c>
      <c r="AG343" s="22"/>
      <c r="AH343" s="22"/>
      <c r="AI343" s="22"/>
    </row>
    <row r="344" spans="20:35" x14ac:dyDescent="0.3">
      <c r="T344" t="str">
        <f t="shared" si="15"/>
        <v/>
      </c>
      <c r="U344" t="str">
        <f t="shared" si="16"/>
        <v/>
      </c>
      <c r="V344" t="str">
        <f t="shared" si="17"/>
        <v/>
      </c>
      <c r="AG344" s="22"/>
      <c r="AH344" s="22"/>
      <c r="AI344" s="22"/>
    </row>
    <row r="345" spans="20:35" x14ac:dyDescent="0.3">
      <c r="T345" t="str">
        <f t="shared" si="15"/>
        <v/>
      </c>
      <c r="U345" t="str">
        <f t="shared" si="16"/>
        <v/>
      </c>
      <c r="V345" t="str">
        <f t="shared" si="17"/>
        <v/>
      </c>
      <c r="AG345" s="22"/>
      <c r="AH345" s="22"/>
      <c r="AI345" s="22"/>
    </row>
    <row r="346" spans="20:35" x14ac:dyDescent="0.3">
      <c r="T346" t="str">
        <f t="shared" si="15"/>
        <v/>
      </c>
      <c r="U346" t="str">
        <f t="shared" si="16"/>
        <v/>
      </c>
      <c r="V346" t="str">
        <f t="shared" si="17"/>
        <v/>
      </c>
      <c r="AG346" s="22"/>
      <c r="AH346" s="22"/>
      <c r="AI346" s="22"/>
    </row>
    <row r="347" spans="20:35" x14ac:dyDescent="0.3">
      <c r="T347" t="str">
        <f t="shared" si="15"/>
        <v/>
      </c>
      <c r="U347" t="str">
        <f t="shared" si="16"/>
        <v/>
      </c>
      <c r="V347" t="str">
        <f t="shared" si="17"/>
        <v/>
      </c>
      <c r="AG347" s="22"/>
      <c r="AH347" s="22"/>
      <c r="AI347" s="22"/>
    </row>
    <row r="348" spans="20:35" x14ac:dyDescent="0.3">
      <c r="T348" t="str">
        <f t="shared" si="15"/>
        <v/>
      </c>
      <c r="U348" t="str">
        <f t="shared" si="16"/>
        <v/>
      </c>
      <c r="V348" t="str">
        <f t="shared" si="17"/>
        <v/>
      </c>
      <c r="AG348" s="22"/>
      <c r="AH348" s="22"/>
      <c r="AI348" s="22"/>
    </row>
    <row r="349" spans="20:35" x14ac:dyDescent="0.3">
      <c r="T349" t="str">
        <f t="shared" si="15"/>
        <v/>
      </c>
      <c r="U349" t="str">
        <f t="shared" si="16"/>
        <v/>
      </c>
      <c r="V349" t="str">
        <f t="shared" si="17"/>
        <v/>
      </c>
      <c r="AG349" s="22"/>
      <c r="AH349" s="22"/>
      <c r="AI349" s="22"/>
    </row>
    <row r="350" spans="20:35" x14ac:dyDescent="0.3">
      <c r="T350" t="str">
        <f t="shared" si="15"/>
        <v/>
      </c>
      <c r="U350" t="str">
        <f t="shared" si="16"/>
        <v/>
      </c>
      <c r="V350" t="str">
        <f t="shared" si="17"/>
        <v/>
      </c>
      <c r="AG350" s="22"/>
      <c r="AH350" s="22"/>
      <c r="AI350" s="22"/>
    </row>
    <row r="351" spans="20:35" x14ac:dyDescent="0.3">
      <c r="T351" t="str">
        <f t="shared" si="15"/>
        <v/>
      </c>
      <c r="U351" t="str">
        <f t="shared" si="16"/>
        <v/>
      </c>
      <c r="V351" t="str">
        <f t="shared" si="17"/>
        <v/>
      </c>
      <c r="AG351" s="22"/>
      <c r="AH351" s="22"/>
      <c r="AI351" s="22"/>
    </row>
    <row r="352" spans="20:35" x14ac:dyDescent="0.3">
      <c r="T352" t="str">
        <f t="shared" si="15"/>
        <v/>
      </c>
      <c r="U352" t="str">
        <f t="shared" si="16"/>
        <v/>
      </c>
      <c r="V352" t="str">
        <f t="shared" si="17"/>
        <v/>
      </c>
      <c r="AG352" s="22"/>
      <c r="AH352" s="22"/>
      <c r="AI352" s="22"/>
    </row>
    <row r="353" spans="20:35" x14ac:dyDescent="0.3">
      <c r="T353" t="str">
        <f t="shared" si="15"/>
        <v/>
      </c>
      <c r="U353" t="str">
        <f t="shared" si="16"/>
        <v/>
      </c>
      <c r="V353" t="str">
        <f t="shared" si="17"/>
        <v/>
      </c>
      <c r="AG353" s="22"/>
      <c r="AH353" s="22"/>
      <c r="AI353" s="22"/>
    </row>
    <row r="354" spans="20:35" x14ac:dyDescent="0.3">
      <c r="T354" t="str">
        <f t="shared" si="15"/>
        <v/>
      </c>
      <c r="U354" t="str">
        <f t="shared" si="16"/>
        <v/>
      </c>
      <c r="V354" t="str">
        <f t="shared" si="17"/>
        <v/>
      </c>
      <c r="AG354" s="22"/>
      <c r="AH354" s="22"/>
      <c r="AI354" s="22"/>
    </row>
    <row r="355" spans="20:35" x14ac:dyDescent="0.3">
      <c r="T355" t="str">
        <f t="shared" si="15"/>
        <v/>
      </c>
      <c r="U355" t="str">
        <f t="shared" si="16"/>
        <v/>
      </c>
      <c r="V355" t="str">
        <f t="shared" si="17"/>
        <v/>
      </c>
      <c r="AG355" s="22"/>
      <c r="AH355" s="22"/>
      <c r="AI355" s="22"/>
    </row>
    <row r="356" spans="20:35" x14ac:dyDescent="0.3">
      <c r="T356" t="str">
        <f t="shared" si="15"/>
        <v/>
      </c>
      <c r="U356" t="str">
        <f t="shared" si="16"/>
        <v/>
      </c>
      <c r="V356" t="str">
        <f t="shared" si="17"/>
        <v/>
      </c>
      <c r="AG356" s="22"/>
      <c r="AH356" s="22"/>
      <c r="AI356" s="22"/>
    </row>
    <row r="357" spans="20:35" x14ac:dyDescent="0.3">
      <c r="T357" t="str">
        <f t="shared" si="15"/>
        <v/>
      </c>
      <c r="U357" t="str">
        <f t="shared" si="16"/>
        <v/>
      </c>
      <c r="V357" t="str">
        <f t="shared" si="17"/>
        <v/>
      </c>
      <c r="AG357" s="22"/>
      <c r="AH357" s="22"/>
      <c r="AI357" s="22"/>
    </row>
    <row r="358" spans="20:35" x14ac:dyDescent="0.3">
      <c r="T358" t="str">
        <f t="shared" si="15"/>
        <v/>
      </c>
      <c r="U358" t="str">
        <f t="shared" si="16"/>
        <v/>
      </c>
      <c r="V358" t="str">
        <f t="shared" si="17"/>
        <v/>
      </c>
      <c r="AG358" s="22"/>
      <c r="AH358" s="22"/>
      <c r="AI358" s="22"/>
    </row>
    <row r="359" spans="20:35" x14ac:dyDescent="0.3">
      <c r="T359" t="str">
        <f t="shared" si="15"/>
        <v/>
      </c>
      <c r="U359" t="str">
        <f t="shared" si="16"/>
        <v/>
      </c>
      <c r="V359" t="str">
        <f t="shared" si="17"/>
        <v/>
      </c>
      <c r="AG359" s="22"/>
      <c r="AH359" s="22"/>
      <c r="AI359" s="22"/>
    </row>
    <row r="360" spans="20:35" x14ac:dyDescent="0.3">
      <c r="T360" t="str">
        <f t="shared" si="15"/>
        <v/>
      </c>
      <c r="U360" t="str">
        <f t="shared" si="16"/>
        <v/>
      </c>
      <c r="V360" t="str">
        <f t="shared" si="17"/>
        <v/>
      </c>
      <c r="AG360" s="22"/>
      <c r="AH360" s="22"/>
      <c r="AI360" s="22"/>
    </row>
    <row r="361" spans="20:35" x14ac:dyDescent="0.3">
      <c r="T361" t="str">
        <f t="shared" si="15"/>
        <v/>
      </c>
      <c r="U361" t="str">
        <f t="shared" si="16"/>
        <v/>
      </c>
      <c r="V361" t="str">
        <f t="shared" si="17"/>
        <v/>
      </c>
      <c r="AG361" s="22"/>
      <c r="AH361" s="22"/>
      <c r="AI361" s="22"/>
    </row>
    <row r="362" spans="20:35" x14ac:dyDescent="0.3">
      <c r="T362" t="str">
        <f t="shared" si="15"/>
        <v/>
      </c>
      <c r="U362" t="str">
        <f t="shared" si="16"/>
        <v/>
      </c>
      <c r="V362" t="str">
        <f t="shared" si="17"/>
        <v/>
      </c>
      <c r="AG362" s="22"/>
      <c r="AH362" s="22"/>
      <c r="AI362" s="22"/>
    </row>
    <row r="363" spans="20:35" x14ac:dyDescent="0.3">
      <c r="T363" t="str">
        <f t="shared" si="15"/>
        <v/>
      </c>
      <c r="U363" t="str">
        <f t="shared" si="16"/>
        <v/>
      </c>
      <c r="V363" t="str">
        <f t="shared" si="17"/>
        <v/>
      </c>
      <c r="AG363" s="22"/>
      <c r="AH363" s="22"/>
      <c r="AI363" s="22"/>
    </row>
    <row r="364" spans="20:35" x14ac:dyDescent="0.3">
      <c r="T364" t="str">
        <f t="shared" si="15"/>
        <v/>
      </c>
      <c r="U364" t="str">
        <f t="shared" si="16"/>
        <v/>
      </c>
      <c r="V364" t="str">
        <f t="shared" si="17"/>
        <v/>
      </c>
      <c r="AG364" s="22"/>
      <c r="AH364" s="22"/>
      <c r="AI364" s="22"/>
    </row>
    <row r="365" spans="20:35" x14ac:dyDescent="0.3">
      <c r="T365" t="str">
        <f t="shared" si="15"/>
        <v/>
      </c>
      <c r="U365" t="str">
        <f t="shared" si="16"/>
        <v/>
      </c>
      <c r="V365" t="str">
        <f t="shared" si="17"/>
        <v/>
      </c>
      <c r="AG365" s="22"/>
      <c r="AH365" s="22"/>
      <c r="AI365" s="22"/>
    </row>
    <row r="366" spans="20:35" x14ac:dyDescent="0.3">
      <c r="T366" t="str">
        <f t="shared" si="15"/>
        <v/>
      </c>
      <c r="U366" t="str">
        <f t="shared" si="16"/>
        <v/>
      </c>
      <c r="V366" t="str">
        <f t="shared" si="17"/>
        <v/>
      </c>
      <c r="AG366" s="22"/>
      <c r="AH366" s="22"/>
      <c r="AI366" s="22"/>
    </row>
    <row r="367" spans="20:35" x14ac:dyDescent="0.3">
      <c r="T367" t="str">
        <f t="shared" si="15"/>
        <v/>
      </c>
      <c r="U367" t="str">
        <f t="shared" si="16"/>
        <v/>
      </c>
      <c r="V367" t="str">
        <f t="shared" si="17"/>
        <v/>
      </c>
      <c r="AG367" s="22"/>
      <c r="AH367" s="22"/>
      <c r="AI367" s="22"/>
    </row>
    <row r="368" spans="20:35" x14ac:dyDescent="0.3">
      <c r="T368" t="str">
        <f t="shared" si="15"/>
        <v/>
      </c>
      <c r="U368" t="str">
        <f t="shared" si="16"/>
        <v/>
      </c>
      <c r="V368" t="str">
        <f t="shared" si="17"/>
        <v/>
      </c>
      <c r="AG368" s="22"/>
      <c r="AH368" s="22"/>
      <c r="AI368" s="22"/>
    </row>
    <row r="369" spans="20:35" x14ac:dyDescent="0.3">
      <c r="T369" t="str">
        <f t="shared" si="15"/>
        <v/>
      </c>
      <c r="U369" t="str">
        <f t="shared" si="16"/>
        <v/>
      </c>
      <c r="V369" t="str">
        <f t="shared" si="17"/>
        <v/>
      </c>
      <c r="AG369" s="22"/>
      <c r="AH369" s="22"/>
      <c r="AI369" s="22"/>
    </row>
    <row r="370" spans="20:35" x14ac:dyDescent="0.3">
      <c r="T370" t="str">
        <f t="shared" si="15"/>
        <v/>
      </c>
      <c r="U370" t="str">
        <f t="shared" si="16"/>
        <v/>
      </c>
      <c r="V370" t="str">
        <f t="shared" si="17"/>
        <v/>
      </c>
      <c r="AG370" s="22"/>
      <c r="AH370" s="22"/>
      <c r="AI370" s="22"/>
    </row>
    <row r="371" spans="20:35" x14ac:dyDescent="0.3">
      <c r="T371" t="str">
        <f t="shared" si="15"/>
        <v/>
      </c>
      <c r="U371" t="str">
        <f t="shared" si="16"/>
        <v/>
      </c>
      <c r="V371" t="str">
        <f t="shared" si="17"/>
        <v/>
      </c>
      <c r="AG371" s="22"/>
      <c r="AH371" s="22"/>
      <c r="AI371" s="22"/>
    </row>
    <row r="372" spans="20:35" x14ac:dyDescent="0.3">
      <c r="T372" t="str">
        <f t="shared" si="15"/>
        <v/>
      </c>
      <c r="U372" t="str">
        <f t="shared" si="16"/>
        <v/>
      </c>
      <c r="V372" t="str">
        <f t="shared" si="17"/>
        <v/>
      </c>
      <c r="AG372" s="22"/>
      <c r="AH372" s="22"/>
      <c r="AI372" s="22"/>
    </row>
    <row r="373" spans="20:35" x14ac:dyDescent="0.3">
      <c r="T373" t="str">
        <f t="shared" si="15"/>
        <v/>
      </c>
      <c r="U373" t="str">
        <f t="shared" si="16"/>
        <v/>
      </c>
      <c r="V373" t="str">
        <f t="shared" si="17"/>
        <v/>
      </c>
      <c r="AG373" s="22"/>
      <c r="AH373" s="22"/>
      <c r="AI373" s="22"/>
    </row>
    <row r="374" spans="20:35" x14ac:dyDescent="0.3">
      <c r="T374" t="str">
        <f t="shared" si="15"/>
        <v/>
      </c>
      <c r="U374" t="str">
        <f t="shared" si="16"/>
        <v/>
      </c>
      <c r="V374" t="str">
        <f t="shared" si="17"/>
        <v/>
      </c>
      <c r="AG374" s="22"/>
      <c r="AH374" s="22"/>
      <c r="AI374" s="22"/>
    </row>
    <row r="375" spans="20:35" x14ac:dyDescent="0.3">
      <c r="T375" t="str">
        <f t="shared" si="15"/>
        <v/>
      </c>
      <c r="U375" t="str">
        <f t="shared" si="16"/>
        <v/>
      </c>
      <c r="V375" t="str">
        <f t="shared" si="17"/>
        <v/>
      </c>
      <c r="AG375" s="22"/>
      <c r="AH375" s="22"/>
      <c r="AI375" s="22"/>
    </row>
    <row r="376" spans="20:35" x14ac:dyDescent="0.3">
      <c r="T376" t="str">
        <f t="shared" si="15"/>
        <v/>
      </c>
      <c r="U376" t="str">
        <f t="shared" si="16"/>
        <v/>
      </c>
      <c r="V376" t="str">
        <f t="shared" si="17"/>
        <v/>
      </c>
      <c r="AG376" s="22"/>
      <c r="AH376" s="22"/>
      <c r="AI376" s="22"/>
    </row>
    <row r="377" spans="20:35" x14ac:dyDescent="0.3">
      <c r="T377" t="str">
        <f t="shared" si="15"/>
        <v/>
      </c>
      <c r="U377" t="str">
        <f t="shared" si="16"/>
        <v/>
      </c>
      <c r="V377" t="str">
        <f t="shared" si="17"/>
        <v/>
      </c>
      <c r="AG377" s="22"/>
      <c r="AH377" s="22"/>
      <c r="AI377" s="22"/>
    </row>
    <row r="378" spans="20:35" x14ac:dyDescent="0.3">
      <c r="T378" t="str">
        <f t="shared" si="15"/>
        <v/>
      </c>
      <c r="U378" t="str">
        <f t="shared" si="16"/>
        <v/>
      </c>
      <c r="V378" t="str">
        <f t="shared" si="17"/>
        <v/>
      </c>
      <c r="AG378" s="22"/>
      <c r="AH378" s="22"/>
      <c r="AI378" s="22"/>
    </row>
    <row r="379" spans="20:35" x14ac:dyDescent="0.3">
      <c r="T379" t="str">
        <f t="shared" si="15"/>
        <v/>
      </c>
      <c r="U379" t="str">
        <f t="shared" si="16"/>
        <v/>
      </c>
      <c r="V379" t="str">
        <f t="shared" si="17"/>
        <v/>
      </c>
      <c r="AG379" s="22"/>
      <c r="AH379" s="22"/>
      <c r="AI379" s="22"/>
    </row>
    <row r="380" spans="20:35" x14ac:dyDescent="0.3">
      <c r="T380" t="str">
        <f t="shared" ref="T380:T400" si="18">IFERROR(VLOOKUP(S380,CatActividades,13,0),"")</f>
        <v/>
      </c>
      <c r="U380" t="str">
        <f t="shared" ref="U380:U400" si="19">IFERROR(VLOOKUP(S380,CatActividades,2,0),"")</f>
        <v/>
      </c>
      <c r="V380" t="str">
        <f t="shared" ref="V380:V400" si="20">IFERROR(VLOOKUP(S380,CatActividades,4,0),"")</f>
        <v/>
      </c>
      <c r="AG380" s="22"/>
      <c r="AH380" s="22"/>
      <c r="AI380" s="22"/>
    </row>
    <row r="381" spans="20:35" x14ac:dyDescent="0.3">
      <c r="T381" t="str">
        <f t="shared" si="18"/>
        <v/>
      </c>
      <c r="U381" t="str">
        <f t="shared" si="19"/>
        <v/>
      </c>
      <c r="V381" t="str">
        <f t="shared" si="20"/>
        <v/>
      </c>
      <c r="AG381" s="22"/>
      <c r="AH381" s="22"/>
      <c r="AI381" s="22"/>
    </row>
    <row r="382" spans="20:35" x14ac:dyDescent="0.3">
      <c r="T382" t="str">
        <f t="shared" si="18"/>
        <v/>
      </c>
      <c r="U382" t="str">
        <f t="shared" si="19"/>
        <v/>
      </c>
      <c r="V382" t="str">
        <f t="shared" si="20"/>
        <v/>
      </c>
      <c r="AG382" s="22"/>
      <c r="AH382" s="22"/>
      <c r="AI382" s="22"/>
    </row>
    <row r="383" spans="20:35" x14ac:dyDescent="0.3">
      <c r="T383" t="str">
        <f t="shared" si="18"/>
        <v/>
      </c>
      <c r="U383" t="str">
        <f t="shared" si="19"/>
        <v/>
      </c>
      <c r="V383" t="str">
        <f t="shared" si="20"/>
        <v/>
      </c>
      <c r="AG383" s="22"/>
      <c r="AH383" s="22"/>
      <c r="AI383" s="22"/>
    </row>
    <row r="384" spans="20:35" x14ac:dyDescent="0.3">
      <c r="T384" t="str">
        <f t="shared" si="18"/>
        <v/>
      </c>
      <c r="U384" t="str">
        <f t="shared" si="19"/>
        <v/>
      </c>
      <c r="V384" t="str">
        <f t="shared" si="20"/>
        <v/>
      </c>
      <c r="AG384" s="22"/>
      <c r="AH384" s="22"/>
      <c r="AI384" s="22"/>
    </row>
    <row r="385" spans="20:35" x14ac:dyDescent="0.3">
      <c r="T385" t="str">
        <f t="shared" si="18"/>
        <v/>
      </c>
      <c r="U385" t="str">
        <f t="shared" si="19"/>
        <v/>
      </c>
      <c r="V385" t="str">
        <f t="shared" si="20"/>
        <v/>
      </c>
      <c r="AG385" s="22"/>
      <c r="AH385" s="22"/>
      <c r="AI385" s="22"/>
    </row>
    <row r="386" spans="20:35" x14ac:dyDescent="0.3">
      <c r="T386" t="str">
        <f t="shared" si="18"/>
        <v/>
      </c>
      <c r="U386" t="str">
        <f t="shared" si="19"/>
        <v/>
      </c>
      <c r="V386" t="str">
        <f t="shared" si="20"/>
        <v/>
      </c>
      <c r="AG386" s="22"/>
      <c r="AH386" s="22"/>
      <c r="AI386" s="22"/>
    </row>
    <row r="387" spans="20:35" x14ac:dyDescent="0.3">
      <c r="T387" t="str">
        <f t="shared" si="18"/>
        <v/>
      </c>
      <c r="U387" t="str">
        <f t="shared" si="19"/>
        <v/>
      </c>
      <c r="V387" t="str">
        <f t="shared" si="20"/>
        <v/>
      </c>
      <c r="AG387" s="22"/>
      <c r="AH387" s="22"/>
      <c r="AI387" s="22"/>
    </row>
    <row r="388" spans="20:35" x14ac:dyDescent="0.3">
      <c r="T388" t="str">
        <f t="shared" si="18"/>
        <v/>
      </c>
      <c r="U388" t="str">
        <f t="shared" si="19"/>
        <v/>
      </c>
      <c r="V388" t="str">
        <f t="shared" si="20"/>
        <v/>
      </c>
      <c r="AG388" s="22"/>
      <c r="AH388" s="22"/>
      <c r="AI388" s="22"/>
    </row>
    <row r="389" spans="20:35" x14ac:dyDescent="0.3">
      <c r="T389" t="str">
        <f t="shared" si="18"/>
        <v/>
      </c>
      <c r="U389" t="str">
        <f t="shared" si="19"/>
        <v/>
      </c>
      <c r="V389" t="str">
        <f t="shared" si="20"/>
        <v/>
      </c>
      <c r="AG389" s="22"/>
      <c r="AH389" s="22"/>
      <c r="AI389" s="22"/>
    </row>
    <row r="390" spans="20:35" x14ac:dyDescent="0.3">
      <c r="T390" t="str">
        <f t="shared" si="18"/>
        <v/>
      </c>
      <c r="U390" t="str">
        <f t="shared" si="19"/>
        <v/>
      </c>
      <c r="V390" t="str">
        <f t="shared" si="20"/>
        <v/>
      </c>
      <c r="AG390" s="22"/>
      <c r="AH390" s="22"/>
      <c r="AI390" s="22"/>
    </row>
    <row r="391" spans="20:35" x14ac:dyDescent="0.3">
      <c r="T391" t="str">
        <f t="shared" si="18"/>
        <v/>
      </c>
      <c r="U391" t="str">
        <f t="shared" si="19"/>
        <v/>
      </c>
      <c r="V391" t="str">
        <f t="shared" si="20"/>
        <v/>
      </c>
      <c r="AG391" s="22"/>
      <c r="AH391" s="22"/>
      <c r="AI391" s="22"/>
    </row>
    <row r="392" spans="20:35" x14ac:dyDescent="0.3">
      <c r="T392" t="str">
        <f t="shared" si="18"/>
        <v/>
      </c>
      <c r="U392" t="str">
        <f t="shared" si="19"/>
        <v/>
      </c>
      <c r="V392" t="str">
        <f t="shared" si="20"/>
        <v/>
      </c>
      <c r="AG392" s="22"/>
      <c r="AH392" s="22"/>
      <c r="AI392" s="22"/>
    </row>
    <row r="393" spans="20:35" x14ac:dyDescent="0.3">
      <c r="T393" t="str">
        <f t="shared" si="18"/>
        <v/>
      </c>
      <c r="U393" t="str">
        <f t="shared" si="19"/>
        <v/>
      </c>
      <c r="V393" t="str">
        <f t="shared" si="20"/>
        <v/>
      </c>
      <c r="AG393" s="22"/>
      <c r="AH393" s="22"/>
      <c r="AI393" s="22"/>
    </row>
    <row r="394" spans="20:35" x14ac:dyDescent="0.3">
      <c r="T394" t="str">
        <f t="shared" si="18"/>
        <v/>
      </c>
      <c r="U394" t="str">
        <f t="shared" si="19"/>
        <v/>
      </c>
      <c r="V394" t="str">
        <f t="shared" si="20"/>
        <v/>
      </c>
      <c r="AG394" s="22"/>
      <c r="AH394" s="22"/>
      <c r="AI394" s="22"/>
    </row>
    <row r="395" spans="20:35" x14ac:dyDescent="0.3">
      <c r="T395" t="str">
        <f t="shared" si="18"/>
        <v/>
      </c>
      <c r="U395" t="str">
        <f t="shared" si="19"/>
        <v/>
      </c>
      <c r="V395" t="str">
        <f t="shared" si="20"/>
        <v/>
      </c>
      <c r="AG395" s="22"/>
      <c r="AH395" s="22"/>
      <c r="AI395" s="22"/>
    </row>
    <row r="396" spans="20:35" x14ac:dyDescent="0.3">
      <c r="T396" t="str">
        <f t="shared" si="18"/>
        <v/>
      </c>
      <c r="U396" t="str">
        <f t="shared" si="19"/>
        <v/>
      </c>
      <c r="V396" t="str">
        <f t="shared" si="20"/>
        <v/>
      </c>
      <c r="AG396" s="22"/>
      <c r="AH396" s="22"/>
      <c r="AI396" s="22"/>
    </row>
    <row r="397" spans="20:35" x14ac:dyDescent="0.3">
      <c r="T397" t="str">
        <f t="shared" si="18"/>
        <v/>
      </c>
      <c r="U397" t="str">
        <f t="shared" si="19"/>
        <v/>
      </c>
      <c r="V397" t="str">
        <f t="shared" si="20"/>
        <v/>
      </c>
      <c r="AG397" s="22"/>
      <c r="AH397" s="22"/>
      <c r="AI397" s="22"/>
    </row>
    <row r="398" spans="20:35" x14ac:dyDescent="0.3">
      <c r="T398" t="str">
        <f t="shared" si="18"/>
        <v/>
      </c>
      <c r="U398" t="str">
        <f t="shared" si="19"/>
        <v/>
      </c>
      <c r="V398" t="str">
        <f t="shared" si="20"/>
        <v/>
      </c>
      <c r="AG398" s="22"/>
      <c r="AH398" s="22"/>
      <c r="AI398" s="22"/>
    </row>
    <row r="399" spans="20:35" x14ac:dyDescent="0.3">
      <c r="T399" t="str">
        <f t="shared" si="18"/>
        <v/>
      </c>
      <c r="U399" t="str">
        <f t="shared" si="19"/>
        <v/>
      </c>
      <c r="V399" t="str">
        <f t="shared" si="20"/>
        <v/>
      </c>
      <c r="AG399" s="22"/>
      <c r="AH399" s="22"/>
      <c r="AI399" s="22"/>
    </row>
    <row r="400" spans="20:35" x14ac:dyDescent="0.3">
      <c r="T400" t="str">
        <f t="shared" si="18"/>
        <v/>
      </c>
      <c r="U400" t="str">
        <f t="shared" si="19"/>
        <v/>
      </c>
      <c r="V400" t="str">
        <f t="shared" si="20"/>
        <v/>
      </c>
      <c r="AG400" s="22"/>
      <c r="AH400" s="22"/>
      <c r="AI400" s="22"/>
    </row>
    <row r="401" spans="33:35" x14ac:dyDescent="0.3">
      <c r="AG401" s="22"/>
      <c r="AH401" s="22"/>
      <c r="AI401" s="22"/>
    </row>
    <row r="402" spans="33:35" x14ac:dyDescent="0.3">
      <c r="AG402" s="22"/>
      <c r="AH402" s="22"/>
      <c r="AI402" s="22"/>
    </row>
    <row r="403" spans="33:35" x14ac:dyDescent="0.3">
      <c r="AG403" s="22"/>
      <c r="AH403" s="22"/>
      <c r="AI403" s="22"/>
    </row>
    <row r="404" spans="33:35" x14ac:dyDescent="0.3">
      <c r="AG404" s="22"/>
      <c r="AH404" s="22"/>
      <c r="AI404" s="22"/>
    </row>
    <row r="405" spans="33:35" x14ac:dyDescent="0.3">
      <c r="AG405" s="22"/>
      <c r="AH405" s="22"/>
      <c r="AI405" s="22"/>
    </row>
    <row r="406" spans="33:35" x14ac:dyDescent="0.3">
      <c r="AG406" s="22"/>
      <c r="AH406" s="22"/>
      <c r="AI406" s="22"/>
    </row>
    <row r="407" spans="33:35" x14ac:dyDescent="0.3">
      <c r="AG407" s="22"/>
      <c r="AH407" s="22"/>
      <c r="AI407" s="22"/>
    </row>
    <row r="408" spans="33:35" x14ac:dyDescent="0.3">
      <c r="AG408" s="22"/>
      <c r="AH408" s="22"/>
      <c r="AI408" s="22"/>
    </row>
    <row r="409" spans="33:35" x14ac:dyDescent="0.3">
      <c r="AG409" s="22"/>
      <c r="AH409" s="22"/>
      <c r="AI409" s="22"/>
    </row>
    <row r="410" spans="33:35" x14ac:dyDescent="0.3">
      <c r="AG410" s="22"/>
      <c r="AH410" s="22"/>
      <c r="AI410" s="22"/>
    </row>
    <row r="411" spans="33:35" x14ac:dyDescent="0.3">
      <c r="AG411" s="22"/>
      <c r="AH411" s="22"/>
      <c r="AI411" s="22"/>
    </row>
    <row r="412" spans="33:35" x14ac:dyDescent="0.3">
      <c r="AG412" s="22"/>
      <c r="AH412" s="22"/>
      <c r="AI412" s="22"/>
    </row>
    <row r="413" spans="33:35" x14ac:dyDescent="0.3">
      <c r="AG413" s="22"/>
      <c r="AH413" s="22"/>
      <c r="AI413" s="22"/>
    </row>
    <row r="414" spans="33:35" x14ac:dyDescent="0.3">
      <c r="AG414" s="22"/>
      <c r="AH414" s="22"/>
      <c r="AI414" s="22"/>
    </row>
    <row r="415" spans="33:35" x14ac:dyDescent="0.3">
      <c r="AG415" s="22"/>
      <c r="AH415" s="22"/>
      <c r="AI415" s="22"/>
    </row>
    <row r="416" spans="33:35" x14ac:dyDescent="0.3">
      <c r="AG416" s="22"/>
      <c r="AH416" s="22"/>
      <c r="AI416" s="22"/>
    </row>
    <row r="417" spans="33:35" x14ac:dyDescent="0.3">
      <c r="AG417" s="22"/>
      <c r="AH417" s="22"/>
      <c r="AI417" s="22"/>
    </row>
    <row r="418" spans="33:35" x14ac:dyDescent="0.3">
      <c r="AG418" s="22"/>
      <c r="AH418" s="22"/>
      <c r="AI418" s="22"/>
    </row>
    <row r="419" spans="33:35" x14ac:dyDescent="0.3">
      <c r="AG419" s="22"/>
      <c r="AH419" s="22"/>
      <c r="AI419" s="22"/>
    </row>
    <row r="420" spans="33:35" x14ac:dyDescent="0.3">
      <c r="AG420" s="22"/>
      <c r="AH420" s="22"/>
      <c r="AI420" s="22"/>
    </row>
    <row r="421" spans="33:35" x14ac:dyDescent="0.3">
      <c r="AG421" s="22"/>
      <c r="AH421" s="22"/>
      <c r="AI421" s="22"/>
    </row>
    <row r="422" spans="33:35" x14ac:dyDescent="0.3">
      <c r="AG422" s="22"/>
      <c r="AH422" s="22"/>
      <c r="AI422" s="22"/>
    </row>
    <row r="423" spans="33:35" x14ac:dyDescent="0.3">
      <c r="AG423" s="22"/>
      <c r="AH423" s="22"/>
      <c r="AI423" s="22"/>
    </row>
    <row r="424" spans="33:35" x14ac:dyDescent="0.3">
      <c r="AG424" s="22"/>
      <c r="AH424" s="22"/>
      <c r="AI424" s="22"/>
    </row>
    <row r="425" spans="33:35" x14ac:dyDescent="0.3">
      <c r="AG425" s="22"/>
      <c r="AH425" s="22"/>
      <c r="AI425" s="22"/>
    </row>
    <row r="426" spans="33:35" x14ac:dyDescent="0.3">
      <c r="AG426" s="22"/>
      <c r="AH426" s="22"/>
      <c r="AI426" s="22"/>
    </row>
    <row r="427" spans="33:35" x14ac:dyDescent="0.3">
      <c r="AG427" s="22"/>
      <c r="AH427" s="22"/>
      <c r="AI427" s="22"/>
    </row>
    <row r="428" spans="33:35" x14ac:dyDescent="0.3">
      <c r="AG428" s="22"/>
      <c r="AH428" s="22"/>
      <c r="AI428" s="22"/>
    </row>
    <row r="429" spans="33:35" x14ac:dyDescent="0.3">
      <c r="AG429" s="22"/>
      <c r="AH429" s="22"/>
      <c r="AI429" s="22"/>
    </row>
    <row r="430" spans="33:35" x14ac:dyDescent="0.3">
      <c r="AG430" s="22"/>
      <c r="AH430" s="22"/>
      <c r="AI430" s="22"/>
    </row>
    <row r="431" spans="33:35" x14ac:dyDescent="0.3">
      <c r="AG431" s="22"/>
      <c r="AH431" s="22"/>
      <c r="AI431" s="22"/>
    </row>
    <row r="432" spans="33:35" x14ac:dyDescent="0.3">
      <c r="AG432" s="22"/>
      <c r="AH432" s="22"/>
      <c r="AI432" s="22"/>
    </row>
    <row r="433" spans="33:35" x14ac:dyDescent="0.3">
      <c r="AG433" s="22"/>
      <c r="AH433" s="22"/>
      <c r="AI433" s="22"/>
    </row>
    <row r="434" spans="33:35" x14ac:dyDescent="0.3">
      <c r="AG434" s="22"/>
      <c r="AH434" s="22"/>
      <c r="AI434" s="22"/>
    </row>
    <row r="435" spans="33:35" x14ac:dyDescent="0.3">
      <c r="AG435" s="22"/>
      <c r="AH435" s="22"/>
      <c r="AI435" s="22"/>
    </row>
    <row r="436" spans="33:35" x14ac:dyDescent="0.3">
      <c r="AG436" s="22"/>
      <c r="AH436" s="22"/>
      <c r="AI436" s="22"/>
    </row>
    <row r="437" spans="33:35" x14ac:dyDescent="0.3">
      <c r="AG437" s="22"/>
      <c r="AH437" s="22"/>
      <c r="AI437" s="22"/>
    </row>
    <row r="438" spans="33:35" x14ac:dyDescent="0.3">
      <c r="AG438" s="22"/>
      <c r="AH438" s="22"/>
      <c r="AI438" s="22"/>
    </row>
    <row r="439" spans="33:35" x14ac:dyDescent="0.3">
      <c r="AG439" s="22"/>
      <c r="AH439" s="22"/>
      <c r="AI439" s="22"/>
    </row>
    <row r="440" spans="33:35" x14ac:dyDescent="0.3">
      <c r="AG440" s="22"/>
      <c r="AH440" s="22"/>
      <c r="AI440" s="22"/>
    </row>
    <row r="441" spans="33:35" x14ac:dyDescent="0.3">
      <c r="AG441" s="22"/>
      <c r="AH441" s="22"/>
      <c r="AI441" s="22"/>
    </row>
    <row r="442" spans="33:35" x14ac:dyDescent="0.3">
      <c r="AG442" s="22"/>
      <c r="AH442" s="22"/>
      <c r="AI442" s="22"/>
    </row>
    <row r="443" spans="33:35" x14ac:dyDescent="0.3">
      <c r="AG443" s="22"/>
      <c r="AH443" s="22"/>
      <c r="AI443" s="22"/>
    </row>
    <row r="444" spans="33:35" x14ac:dyDescent="0.3">
      <c r="AG444" s="22"/>
      <c r="AH444" s="22"/>
      <c r="AI444" s="22"/>
    </row>
    <row r="445" spans="33:35" x14ac:dyDescent="0.3">
      <c r="AG445" s="22"/>
      <c r="AH445" s="22"/>
      <c r="AI445" s="22"/>
    </row>
    <row r="446" spans="33:35" x14ac:dyDescent="0.3">
      <c r="AG446" s="22"/>
      <c r="AH446" s="22"/>
      <c r="AI446" s="22"/>
    </row>
    <row r="447" spans="33:35" x14ac:dyDescent="0.3">
      <c r="AG447" s="22"/>
      <c r="AH447" s="22"/>
      <c r="AI447" s="22"/>
    </row>
    <row r="448" spans="33:35" x14ac:dyDescent="0.3">
      <c r="AG448" s="22"/>
      <c r="AH448" s="22"/>
      <c r="AI448" s="22"/>
    </row>
    <row r="449" spans="33:35" x14ac:dyDescent="0.3">
      <c r="AG449" s="22"/>
      <c r="AH449" s="22"/>
      <c r="AI449" s="22"/>
    </row>
    <row r="450" spans="33:35" x14ac:dyDescent="0.3">
      <c r="AG450" s="22"/>
      <c r="AH450" s="22"/>
      <c r="AI450" s="22"/>
    </row>
    <row r="451" spans="33:35" x14ac:dyDescent="0.3">
      <c r="AG451" s="22"/>
      <c r="AH451" s="22"/>
      <c r="AI451" s="22"/>
    </row>
    <row r="452" spans="33:35" x14ac:dyDescent="0.3">
      <c r="AG452" s="22"/>
      <c r="AH452" s="22"/>
      <c r="AI452" s="22"/>
    </row>
    <row r="453" spans="33:35" x14ac:dyDescent="0.3">
      <c r="AG453" s="22"/>
      <c r="AH453" s="22"/>
      <c r="AI453" s="22"/>
    </row>
    <row r="454" spans="33:35" x14ac:dyDescent="0.3">
      <c r="AG454" s="22"/>
      <c r="AH454" s="22"/>
      <c r="AI454" s="22"/>
    </row>
    <row r="455" spans="33:35" x14ac:dyDescent="0.3">
      <c r="AG455" s="22"/>
      <c r="AH455" s="22"/>
      <c r="AI455" s="22"/>
    </row>
    <row r="456" spans="33:35" x14ac:dyDescent="0.3">
      <c r="AG456" s="22"/>
      <c r="AH456" s="22"/>
      <c r="AI456" s="22"/>
    </row>
    <row r="457" spans="33:35" x14ac:dyDescent="0.3">
      <c r="AG457" s="22"/>
      <c r="AH457" s="22"/>
      <c r="AI457" s="22"/>
    </row>
    <row r="458" spans="33:35" x14ac:dyDescent="0.3">
      <c r="AG458" s="22"/>
      <c r="AH458" s="22"/>
      <c r="AI458" s="22"/>
    </row>
    <row r="459" spans="33:35" x14ac:dyDescent="0.3">
      <c r="AG459" s="22"/>
      <c r="AH459" s="22"/>
      <c r="AI459" s="22"/>
    </row>
    <row r="460" spans="33:35" x14ac:dyDescent="0.3">
      <c r="AG460" s="22"/>
      <c r="AH460" s="22"/>
      <c r="AI460" s="22"/>
    </row>
    <row r="461" spans="33:35" x14ac:dyDescent="0.3">
      <c r="AG461" s="22"/>
      <c r="AH461" s="22"/>
      <c r="AI461" s="22"/>
    </row>
    <row r="462" spans="33:35" x14ac:dyDescent="0.3">
      <c r="AG462" s="22"/>
      <c r="AH462" s="22"/>
      <c r="AI462" s="22"/>
    </row>
    <row r="463" spans="33:35" x14ac:dyDescent="0.3">
      <c r="AG463" s="22"/>
      <c r="AH463" s="22"/>
      <c r="AI463" s="22"/>
    </row>
    <row r="464" spans="33:35" x14ac:dyDescent="0.3">
      <c r="AG464" s="22"/>
      <c r="AH464" s="22"/>
      <c r="AI464" s="22"/>
    </row>
    <row r="465" spans="33:35" x14ac:dyDescent="0.3">
      <c r="AG465" s="22"/>
      <c r="AH465" s="22"/>
      <c r="AI465" s="22"/>
    </row>
    <row r="466" spans="33:35" x14ac:dyDescent="0.3">
      <c r="AG466" s="22"/>
      <c r="AH466" s="22"/>
      <c r="AI466" s="22"/>
    </row>
    <row r="467" spans="33:35" x14ac:dyDescent="0.3">
      <c r="AG467" s="22"/>
      <c r="AH467" s="22"/>
      <c r="AI467" s="22"/>
    </row>
    <row r="468" spans="33:35" x14ac:dyDescent="0.3">
      <c r="AG468" s="22"/>
      <c r="AH468" s="22"/>
      <c r="AI468" s="22"/>
    </row>
    <row r="469" spans="33:35" x14ac:dyDescent="0.3">
      <c r="AG469" s="22"/>
      <c r="AH469" s="22"/>
      <c r="AI469" s="22"/>
    </row>
    <row r="470" spans="33:35" x14ac:dyDescent="0.3">
      <c r="AG470" s="22"/>
      <c r="AH470" s="22"/>
      <c r="AI470" s="22"/>
    </row>
    <row r="471" spans="33:35" x14ac:dyDescent="0.3">
      <c r="AG471" s="22"/>
      <c r="AH471" s="22"/>
      <c r="AI471" s="22"/>
    </row>
    <row r="472" spans="33:35" x14ac:dyDescent="0.3">
      <c r="AG472" s="22"/>
      <c r="AH472" s="22"/>
      <c r="AI472" s="22"/>
    </row>
    <row r="473" spans="33:35" x14ac:dyDescent="0.3">
      <c r="AG473" s="22"/>
      <c r="AH473" s="22"/>
      <c r="AI473" s="22"/>
    </row>
    <row r="474" spans="33:35" x14ac:dyDescent="0.3">
      <c r="AG474" s="22"/>
      <c r="AH474" s="22"/>
      <c r="AI474" s="22"/>
    </row>
    <row r="475" spans="33:35" x14ac:dyDescent="0.3">
      <c r="AG475" s="22"/>
      <c r="AH475" s="22"/>
      <c r="AI475" s="22"/>
    </row>
    <row r="476" spans="33:35" x14ac:dyDescent="0.3">
      <c r="AG476" s="22"/>
      <c r="AH476" s="22"/>
      <c r="AI476" s="22"/>
    </row>
    <row r="477" spans="33:35" x14ac:dyDescent="0.3">
      <c r="AG477" s="22"/>
      <c r="AH477" s="22"/>
      <c r="AI477" s="22"/>
    </row>
    <row r="478" spans="33:35" x14ac:dyDescent="0.3">
      <c r="AG478" s="22"/>
      <c r="AH478" s="22"/>
      <c r="AI478" s="22"/>
    </row>
    <row r="479" spans="33:35" x14ac:dyDescent="0.3">
      <c r="AG479" s="22"/>
      <c r="AH479" s="22"/>
      <c r="AI479" s="22"/>
    </row>
    <row r="480" spans="33:35" x14ac:dyDescent="0.3">
      <c r="AG480" s="22"/>
      <c r="AH480" s="22"/>
      <c r="AI480" s="22"/>
    </row>
    <row r="481" spans="33:35" x14ac:dyDescent="0.3">
      <c r="AG481" s="22"/>
      <c r="AH481" s="22"/>
      <c r="AI481" s="22"/>
    </row>
    <row r="482" spans="33:35" x14ac:dyDescent="0.3">
      <c r="AG482" s="22"/>
      <c r="AH482" s="22"/>
      <c r="AI482" s="22"/>
    </row>
    <row r="483" spans="33:35" x14ac:dyDescent="0.3">
      <c r="AG483" s="22"/>
      <c r="AH483" s="22"/>
      <c r="AI483" s="22"/>
    </row>
    <row r="484" spans="33:35" x14ac:dyDescent="0.3">
      <c r="AG484" s="22"/>
      <c r="AH484" s="22"/>
      <c r="AI484" s="22"/>
    </row>
    <row r="485" spans="33:35" x14ac:dyDescent="0.3">
      <c r="AG485" s="22"/>
      <c r="AH485" s="22"/>
      <c r="AI485" s="22"/>
    </row>
    <row r="486" spans="33:35" x14ac:dyDescent="0.3">
      <c r="AG486" s="22"/>
      <c r="AH486" s="22"/>
      <c r="AI486" s="22"/>
    </row>
    <row r="487" spans="33:35" x14ac:dyDescent="0.3">
      <c r="AG487" s="22"/>
      <c r="AH487" s="22"/>
      <c r="AI487" s="22"/>
    </row>
    <row r="488" spans="33:35" x14ac:dyDescent="0.3">
      <c r="AG488" s="22"/>
      <c r="AH488" s="22"/>
      <c r="AI488" s="22"/>
    </row>
    <row r="489" spans="33:35" x14ac:dyDescent="0.3">
      <c r="AG489" s="22"/>
      <c r="AH489" s="22"/>
      <c r="AI489" s="22"/>
    </row>
    <row r="490" spans="33:35" x14ac:dyDescent="0.3">
      <c r="AG490" s="22"/>
      <c r="AH490" s="22"/>
      <c r="AI490" s="22"/>
    </row>
    <row r="491" spans="33:35" x14ac:dyDescent="0.3">
      <c r="AG491" s="22"/>
      <c r="AH491" s="22"/>
      <c r="AI491" s="22"/>
    </row>
    <row r="492" spans="33:35" x14ac:dyDescent="0.3">
      <c r="AG492" s="22"/>
      <c r="AH492" s="22"/>
      <c r="AI492" s="22"/>
    </row>
    <row r="493" spans="33:35" x14ac:dyDescent="0.3">
      <c r="AG493" s="22"/>
      <c r="AH493" s="22"/>
      <c r="AI493" s="22"/>
    </row>
    <row r="494" spans="33:35" x14ac:dyDescent="0.3">
      <c r="AG494" s="22"/>
      <c r="AH494" s="22"/>
      <c r="AI494" s="22"/>
    </row>
    <row r="495" spans="33:35" x14ac:dyDescent="0.3">
      <c r="AG495" s="22"/>
      <c r="AH495" s="22"/>
      <c r="AI495" s="22"/>
    </row>
    <row r="496" spans="33:35" x14ac:dyDescent="0.3">
      <c r="AG496" s="22"/>
      <c r="AH496" s="22"/>
      <c r="AI496" s="22"/>
    </row>
    <row r="497" spans="33:35" x14ac:dyDescent="0.3">
      <c r="AG497" s="22"/>
      <c r="AH497" s="22"/>
      <c r="AI497" s="22"/>
    </row>
    <row r="498" spans="33:35" x14ac:dyDescent="0.3">
      <c r="AG498" s="22"/>
      <c r="AH498" s="22"/>
      <c r="AI498" s="22"/>
    </row>
    <row r="499" spans="33:35" x14ac:dyDescent="0.3">
      <c r="AG499" s="22"/>
      <c r="AH499" s="22"/>
      <c r="AI499" s="22"/>
    </row>
    <row r="500" spans="33:35" x14ac:dyDescent="0.3">
      <c r="AG500" s="22"/>
      <c r="AH500" s="22"/>
      <c r="AI500" s="22"/>
    </row>
    <row r="501" spans="33:35" x14ac:dyDescent="0.3">
      <c r="AG501" s="22"/>
      <c r="AH501" s="22"/>
      <c r="AI501" s="22"/>
    </row>
    <row r="502" spans="33:35" x14ac:dyDescent="0.3">
      <c r="AG502" s="22"/>
      <c r="AH502" s="22"/>
      <c r="AI502" s="22"/>
    </row>
    <row r="503" spans="33:35" x14ac:dyDescent="0.3">
      <c r="AG503" s="22"/>
      <c r="AH503" s="22"/>
      <c r="AI503" s="22"/>
    </row>
    <row r="504" spans="33:35" x14ac:dyDescent="0.3">
      <c r="AG504" s="22"/>
      <c r="AH504" s="22"/>
      <c r="AI504" s="22"/>
    </row>
    <row r="505" spans="33:35" x14ac:dyDescent="0.3">
      <c r="AG505" s="22"/>
      <c r="AH505" s="22"/>
      <c r="AI505" s="22"/>
    </row>
    <row r="506" spans="33:35" x14ac:dyDescent="0.3">
      <c r="AG506" s="22"/>
      <c r="AH506" s="22"/>
      <c r="AI506" s="22"/>
    </row>
    <row r="507" spans="33:35" x14ac:dyDescent="0.3">
      <c r="AG507" s="22"/>
      <c r="AH507" s="22"/>
      <c r="AI507" s="22"/>
    </row>
    <row r="508" spans="33:35" x14ac:dyDescent="0.3">
      <c r="AG508" s="22"/>
      <c r="AH508" s="22"/>
      <c r="AI508" s="22"/>
    </row>
    <row r="509" spans="33:35" x14ac:dyDescent="0.3">
      <c r="AG509" s="22"/>
      <c r="AH509" s="22"/>
      <c r="AI509" s="22"/>
    </row>
    <row r="510" spans="33:35" x14ac:dyDescent="0.3">
      <c r="AG510" s="22"/>
      <c r="AH510" s="22"/>
      <c r="AI510" s="22"/>
    </row>
    <row r="511" spans="33:35" x14ac:dyDescent="0.3">
      <c r="AG511" s="22"/>
      <c r="AH511" s="22"/>
      <c r="AI511" s="22"/>
    </row>
    <row r="512" spans="33:35" x14ac:dyDescent="0.3">
      <c r="AG512" s="22"/>
      <c r="AH512" s="22"/>
      <c r="AI512" s="22"/>
    </row>
    <row r="513" spans="33:35" x14ac:dyDescent="0.3">
      <c r="AG513" s="22"/>
      <c r="AH513" s="22"/>
      <c r="AI513" s="22"/>
    </row>
    <row r="514" spans="33:35" x14ac:dyDescent="0.3">
      <c r="AG514" s="22"/>
      <c r="AH514" s="22"/>
      <c r="AI514" s="22"/>
    </row>
    <row r="515" spans="33:35" x14ac:dyDescent="0.3">
      <c r="AG515" s="22"/>
      <c r="AH515" s="22"/>
      <c r="AI515" s="22"/>
    </row>
    <row r="516" spans="33:35" x14ac:dyDescent="0.3">
      <c r="AG516" s="22"/>
      <c r="AH516" s="22"/>
      <c r="AI516" s="22"/>
    </row>
    <row r="517" spans="33:35" x14ac:dyDescent="0.3">
      <c r="AG517" s="22"/>
      <c r="AH517" s="22"/>
      <c r="AI517" s="22"/>
    </row>
    <row r="518" spans="33:35" x14ac:dyDescent="0.3">
      <c r="AG518" s="22"/>
      <c r="AH518" s="22"/>
      <c r="AI518" s="22"/>
    </row>
    <row r="519" spans="33:35" x14ac:dyDescent="0.3">
      <c r="AG519" s="22"/>
      <c r="AH519" s="22"/>
      <c r="AI519" s="22"/>
    </row>
    <row r="520" spans="33:35" x14ac:dyDescent="0.3">
      <c r="AG520" s="22"/>
      <c r="AH520" s="22"/>
      <c r="AI520" s="22"/>
    </row>
    <row r="521" spans="33:35" x14ac:dyDescent="0.3">
      <c r="AG521" s="22"/>
      <c r="AH521" s="22"/>
      <c r="AI521" s="22"/>
    </row>
    <row r="522" spans="33:35" x14ac:dyDescent="0.3">
      <c r="AG522" s="22"/>
      <c r="AH522" s="22"/>
      <c r="AI522" s="22"/>
    </row>
    <row r="523" spans="33:35" x14ac:dyDescent="0.3">
      <c r="AG523" s="22"/>
      <c r="AH523" s="22"/>
      <c r="AI523" s="22"/>
    </row>
    <row r="524" spans="33:35" x14ac:dyDescent="0.3">
      <c r="AG524" s="22"/>
      <c r="AH524" s="22"/>
      <c r="AI524" s="22"/>
    </row>
    <row r="525" spans="33:35" x14ac:dyDescent="0.3">
      <c r="AG525" s="22"/>
      <c r="AH525" s="22"/>
      <c r="AI525" s="22"/>
    </row>
    <row r="526" spans="33:35" x14ac:dyDescent="0.3">
      <c r="AG526" s="22"/>
      <c r="AH526" s="22"/>
      <c r="AI526" s="22"/>
    </row>
    <row r="527" spans="33:35" x14ac:dyDescent="0.3">
      <c r="AG527" s="22"/>
      <c r="AH527" s="22"/>
      <c r="AI527" s="22"/>
    </row>
    <row r="528" spans="33:35" x14ac:dyDescent="0.3">
      <c r="AG528" s="22"/>
      <c r="AH528" s="22"/>
      <c r="AI528" s="22"/>
    </row>
    <row r="529" spans="33:35" x14ac:dyDescent="0.3">
      <c r="AG529" s="22"/>
      <c r="AH529" s="22"/>
      <c r="AI529" s="22"/>
    </row>
    <row r="530" spans="33:35" x14ac:dyDescent="0.3">
      <c r="AG530" s="22"/>
      <c r="AH530" s="22"/>
      <c r="AI530" s="22"/>
    </row>
    <row r="531" spans="33:35" x14ac:dyDescent="0.3">
      <c r="AG531" s="22"/>
      <c r="AH531" s="22"/>
      <c r="AI531" s="22"/>
    </row>
    <row r="532" spans="33:35" x14ac:dyDescent="0.3">
      <c r="AG532" s="22"/>
      <c r="AH532" s="22"/>
      <c r="AI532" s="22"/>
    </row>
    <row r="533" spans="33:35" x14ac:dyDescent="0.3">
      <c r="AG533" s="22"/>
      <c r="AH533" s="22"/>
      <c r="AI533" s="22"/>
    </row>
    <row r="534" spans="33:35" x14ac:dyDescent="0.3">
      <c r="AG534" s="22"/>
      <c r="AH534" s="22"/>
      <c r="AI534" s="22"/>
    </row>
    <row r="535" spans="33:35" x14ac:dyDescent="0.3">
      <c r="AG535" s="22"/>
      <c r="AH535" s="22"/>
      <c r="AI535" s="22"/>
    </row>
    <row r="536" spans="33:35" x14ac:dyDescent="0.3">
      <c r="AG536" s="22"/>
      <c r="AH536" s="22"/>
      <c r="AI536" s="22"/>
    </row>
    <row r="537" spans="33:35" x14ac:dyDescent="0.3">
      <c r="AG537" s="22"/>
      <c r="AH537" s="22"/>
      <c r="AI537" s="22"/>
    </row>
    <row r="538" spans="33:35" x14ac:dyDescent="0.3">
      <c r="AG538" s="22"/>
      <c r="AH538" s="22"/>
      <c r="AI538" s="22"/>
    </row>
    <row r="539" spans="33:35" x14ac:dyDescent="0.3">
      <c r="AG539" s="22"/>
      <c r="AH539" s="22"/>
      <c r="AI539" s="22"/>
    </row>
    <row r="540" spans="33:35" x14ac:dyDescent="0.3">
      <c r="AG540" s="22"/>
      <c r="AH540" s="22"/>
      <c r="AI540" s="22"/>
    </row>
    <row r="541" spans="33:35" x14ac:dyDescent="0.3">
      <c r="AG541" s="22"/>
      <c r="AH541" s="22"/>
      <c r="AI541" s="22"/>
    </row>
    <row r="542" spans="33:35" x14ac:dyDescent="0.3">
      <c r="AG542" s="22"/>
      <c r="AH542" s="22"/>
      <c r="AI542" s="22"/>
    </row>
    <row r="543" spans="33:35" x14ac:dyDescent="0.3">
      <c r="AG543" s="22"/>
      <c r="AH543" s="22"/>
      <c r="AI543" s="22"/>
    </row>
    <row r="544" spans="33:35" x14ac:dyDescent="0.3">
      <c r="AG544" s="22"/>
      <c r="AH544" s="22"/>
      <c r="AI544" s="22"/>
    </row>
    <row r="545" spans="33:35" x14ac:dyDescent="0.3">
      <c r="AG545" s="22"/>
      <c r="AH545" s="22"/>
      <c r="AI545" s="22"/>
    </row>
    <row r="546" spans="33:35" x14ac:dyDescent="0.3">
      <c r="AG546" s="22"/>
      <c r="AH546" s="22"/>
      <c r="AI546" s="22"/>
    </row>
    <row r="547" spans="33:35" x14ac:dyDescent="0.3">
      <c r="AG547" s="22"/>
      <c r="AH547" s="22"/>
      <c r="AI547" s="22"/>
    </row>
    <row r="548" spans="33:35" x14ac:dyDescent="0.3">
      <c r="AG548" s="22"/>
      <c r="AH548" s="22"/>
      <c r="AI548" s="22"/>
    </row>
    <row r="549" spans="33:35" x14ac:dyDescent="0.3">
      <c r="AG549" s="22"/>
      <c r="AH549" s="22"/>
      <c r="AI549" s="22"/>
    </row>
    <row r="550" spans="33:35" x14ac:dyDescent="0.3">
      <c r="AG550" s="22"/>
      <c r="AH550" s="22"/>
      <c r="AI550" s="22"/>
    </row>
    <row r="551" spans="33:35" x14ac:dyDescent="0.3">
      <c r="AG551" s="22"/>
      <c r="AH551" s="22"/>
      <c r="AI551" s="22"/>
    </row>
    <row r="552" spans="33:35" x14ac:dyDescent="0.3">
      <c r="AG552" s="22"/>
      <c r="AH552" s="22"/>
      <c r="AI552" s="22"/>
    </row>
    <row r="553" spans="33:35" x14ac:dyDescent="0.3">
      <c r="AG553" s="22"/>
      <c r="AH553" s="22"/>
      <c r="AI553" s="22"/>
    </row>
    <row r="554" spans="33:35" x14ac:dyDescent="0.3">
      <c r="AG554" s="22"/>
      <c r="AH554" s="22"/>
      <c r="AI554" s="22"/>
    </row>
    <row r="555" spans="33:35" x14ac:dyDescent="0.3">
      <c r="AG555" s="22"/>
      <c r="AH555" s="22"/>
      <c r="AI555" s="22"/>
    </row>
    <row r="556" spans="33:35" x14ac:dyDescent="0.3">
      <c r="AG556" s="22"/>
      <c r="AH556" s="22"/>
      <c r="AI556" s="22"/>
    </row>
    <row r="557" spans="33:35" x14ac:dyDescent="0.3">
      <c r="AG557" s="22"/>
      <c r="AH557" s="22"/>
      <c r="AI557" s="22"/>
    </row>
    <row r="558" spans="33:35" x14ac:dyDescent="0.3">
      <c r="AG558" s="22"/>
      <c r="AH558" s="22"/>
      <c r="AI558" s="22"/>
    </row>
    <row r="559" spans="33:35" x14ac:dyDescent="0.3">
      <c r="AG559" s="22"/>
      <c r="AH559" s="22"/>
      <c r="AI559" s="22"/>
    </row>
    <row r="560" spans="33:35" x14ac:dyDescent="0.3">
      <c r="AG560" s="22"/>
      <c r="AH560" s="22"/>
      <c r="AI560" s="22"/>
    </row>
    <row r="561" spans="33:35" x14ac:dyDescent="0.3">
      <c r="AG561" s="22"/>
      <c r="AH561" s="22"/>
      <c r="AI561" s="22"/>
    </row>
    <row r="562" spans="33:35" x14ac:dyDescent="0.3">
      <c r="AG562" s="22"/>
      <c r="AH562" s="22"/>
      <c r="AI562" s="22"/>
    </row>
    <row r="563" spans="33:35" x14ac:dyDescent="0.3">
      <c r="AG563" s="22"/>
      <c r="AH563" s="22"/>
      <c r="AI563" s="22"/>
    </row>
    <row r="564" spans="33:35" x14ac:dyDescent="0.3">
      <c r="AG564" s="22"/>
      <c r="AH564" s="22"/>
      <c r="AI564" s="22"/>
    </row>
    <row r="565" spans="33:35" x14ac:dyDescent="0.3">
      <c r="AG565" s="22"/>
      <c r="AH565" s="22"/>
      <c r="AI565" s="22"/>
    </row>
    <row r="566" spans="33:35" x14ac:dyDescent="0.3">
      <c r="AG566" s="22"/>
      <c r="AH566" s="22"/>
      <c r="AI566" s="22"/>
    </row>
    <row r="567" spans="33:35" x14ac:dyDescent="0.3">
      <c r="AG567" s="22"/>
      <c r="AH567" s="22"/>
      <c r="AI567" s="22"/>
    </row>
    <row r="568" spans="33:35" x14ac:dyDescent="0.3">
      <c r="AG568" s="22"/>
      <c r="AH568" s="22"/>
      <c r="AI568" s="22"/>
    </row>
    <row r="569" spans="33:35" x14ac:dyDescent="0.3">
      <c r="AG569" s="22"/>
      <c r="AH569" s="22"/>
      <c r="AI569" s="22"/>
    </row>
    <row r="570" spans="33:35" x14ac:dyDescent="0.3">
      <c r="AG570" s="22"/>
      <c r="AH570" s="22"/>
      <c r="AI570" s="22"/>
    </row>
    <row r="571" spans="33:35" x14ac:dyDescent="0.3">
      <c r="AG571" s="22"/>
      <c r="AH571" s="22"/>
      <c r="AI571" s="22"/>
    </row>
    <row r="572" spans="33:35" x14ac:dyDescent="0.3">
      <c r="AG572" s="22"/>
      <c r="AH572" s="22"/>
      <c r="AI572" s="22"/>
    </row>
    <row r="573" spans="33:35" x14ac:dyDescent="0.3">
      <c r="AG573" s="22"/>
      <c r="AH573" s="22"/>
      <c r="AI573" s="22"/>
    </row>
    <row r="574" spans="33:35" x14ac:dyDescent="0.3">
      <c r="AG574" s="22"/>
      <c r="AH574" s="22"/>
      <c r="AI574" s="22"/>
    </row>
    <row r="575" spans="33:35" x14ac:dyDescent="0.3">
      <c r="AG575" s="22"/>
      <c r="AH575" s="22"/>
      <c r="AI575" s="22"/>
    </row>
    <row r="576" spans="33:35" x14ac:dyDescent="0.3">
      <c r="AG576" s="22"/>
      <c r="AH576" s="22"/>
      <c r="AI576" s="22"/>
    </row>
    <row r="577" spans="33:35" x14ac:dyDescent="0.3">
      <c r="AG577" s="22"/>
      <c r="AH577" s="22"/>
      <c r="AI577" s="22"/>
    </row>
    <row r="578" spans="33:35" x14ac:dyDescent="0.3">
      <c r="AG578" s="22"/>
      <c r="AH578" s="22"/>
      <c r="AI578" s="22"/>
    </row>
    <row r="579" spans="33:35" x14ac:dyDescent="0.3">
      <c r="AG579" s="22"/>
      <c r="AH579" s="22"/>
      <c r="AI579" s="22"/>
    </row>
    <row r="580" spans="33:35" x14ac:dyDescent="0.3">
      <c r="AG580" s="22"/>
      <c r="AH580" s="22"/>
      <c r="AI580" s="22"/>
    </row>
    <row r="581" spans="33:35" x14ac:dyDescent="0.3">
      <c r="AG581" s="22"/>
      <c r="AH581" s="22"/>
      <c r="AI581" s="22"/>
    </row>
    <row r="582" spans="33:35" x14ac:dyDescent="0.3">
      <c r="AG582" s="22"/>
      <c r="AH582" s="22"/>
      <c r="AI582" s="22"/>
    </row>
    <row r="583" spans="33:35" x14ac:dyDescent="0.3">
      <c r="AG583" s="22"/>
      <c r="AH583" s="22"/>
      <c r="AI583" s="22"/>
    </row>
    <row r="584" spans="33:35" x14ac:dyDescent="0.3">
      <c r="AG584" s="22"/>
      <c r="AH584" s="22"/>
      <c r="AI584" s="22"/>
    </row>
    <row r="585" spans="33:35" x14ac:dyDescent="0.3">
      <c r="AG585" s="22"/>
      <c r="AH585" s="22"/>
      <c r="AI585" s="22"/>
    </row>
    <row r="586" spans="33:35" x14ac:dyDescent="0.3">
      <c r="AG586" s="22"/>
      <c r="AH586" s="22"/>
      <c r="AI586" s="22"/>
    </row>
    <row r="587" spans="33:35" x14ac:dyDescent="0.3">
      <c r="AG587" s="22"/>
      <c r="AH587" s="22"/>
      <c r="AI587" s="22"/>
    </row>
    <row r="588" spans="33:35" x14ac:dyDescent="0.3">
      <c r="AG588" s="22"/>
      <c r="AH588" s="22"/>
      <c r="AI588" s="22"/>
    </row>
    <row r="589" spans="33:35" x14ac:dyDescent="0.3">
      <c r="AG589" s="22"/>
      <c r="AH589" s="22"/>
      <c r="AI589" s="22"/>
    </row>
    <row r="590" spans="33:35" x14ac:dyDescent="0.3">
      <c r="AG590" s="22"/>
      <c r="AH590" s="22"/>
      <c r="AI590" s="22"/>
    </row>
    <row r="591" spans="33:35" x14ac:dyDescent="0.3">
      <c r="AG591" s="22"/>
      <c r="AH591" s="22"/>
      <c r="AI591" s="22"/>
    </row>
    <row r="592" spans="33:35" x14ac:dyDescent="0.3">
      <c r="AG592" s="22"/>
      <c r="AH592" s="22"/>
      <c r="AI592" s="22"/>
    </row>
    <row r="593" spans="33:35" x14ac:dyDescent="0.3">
      <c r="AG593" s="22"/>
      <c r="AH593" s="22"/>
      <c r="AI593" s="22"/>
    </row>
    <row r="594" spans="33:35" x14ac:dyDescent="0.3">
      <c r="AG594" s="22"/>
      <c r="AH594" s="22"/>
      <c r="AI594" s="22"/>
    </row>
    <row r="595" spans="33:35" x14ac:dyDescent="0.3">
      <c r="AG595" s="22"/>
      <c r="AH595" s="22"/>
      <c r="AI595" s="22"/>
    </row>
    <row r="596" spans="33:35" x14ac:dyDescent="0.3">
      <c r="AG596" s="22"/>
      <c r="AH596" s="22"/>
      <c r="AI596" s="22"/>
    </row>
    <row r="597" spans="33:35" x14ac:dyDescent="0.3">
      <c r="AG597" s="22"/>
      <c r="AH597" s="22"/>
      <c r="AI597" s="22"/>
    </row>
    <row r="598" spans="33:35" x14ac:dyDescent="0.3">
      <c r="AG598" s="22"/>
      <c r="AH598" s="22"/>
      <c r="AI598" s="22"/>
    </row>
    <row r="599" spans="33:35" x14ac:dyDescent="0.3">
      <c r="AG599" s="22"/>
      <c r="AH599" s="22"/>
      <c r="AI599" s="22"/>
    </row>
    <row r="600" spans="33:35" x14ac:dyDescent="0.3">
      <c r="AG600" s="22"/>
      <c r="AH600" s="22"/>
      <c r="AI600" s="22"/>
    </row>
    <row r="601" spans="33:35" x14ac:dyDescent="0.3">
      <c r="AG601" s="22"/>
      <c r="AH601" s="22"/>
      <c r="AI601" s="22"/>
    </row>
    <row r="602" spans="33:35" x14ac:dyDescent="0.3">
      <c r="AG602" s="22"/>
      <c r="AH602" s="22"/>
      <c r="AI602" s="22"/>
    </row>
    <row r="603" spans="33:35" x14ac:dyDescent="0.3">
      <c r="AG603" s="22"/>
      <c r="AH603" s="22"/>
      <c r="AI603" s="22"/>
    </row>
    <row r="604" spans="33:35" x14ac:dyDescent="0.3">
      <c r="AG604" s="22"/>
      <c r="AH604" s="22"/>
      <c r="AI604" s="22"/>
    </row>
    <row r="605" spans="33:35" x14ac:dyDescent="0.3">
      <c r="AG605" s="22"/>
      <c r="AH605" s="22"/>
      <c r="AI605" s="22"/>
    </row>
    <row r="606" spans="33:35" x14ac:dyDescent="0.3">
      <c r="AG606" s="22"/>
      <c r="AH606" s="22"/>
      <c r="AI606" s="22"/>
    </row>
    <row r="607" spans="33:35" x14ac:dyDescent="0.3">
      <c r="AG607" s="22"/>
      <c r="AH607" s="22"/>
      <c r="AI607" s="22"/>
    </row>
    <row r="608" spans="33:35" x14ac:dyDescent="0.3">
      <c r="AG608" s="22"/>
      <c r="AH608" s="22"/>
      <c r="AI608" s="22"/>
    </row>
    <row r="609" spans="33:35" x14ac:dyDescent="0.3">
      <c r="AG609" s="22"/>
      <c r="AH609" s="22"/>
      <c r="AI609" s="22"/>
    </row>
    <row r="610" spans="33:35" x14ac:dyDescent="0.3">
      <c r="AG610" s="22"/>
      <c r="AH610" s="22"/>
      <c r="AI610" s="22"/>
    </row>
    <row r="611" spans="33:35" x14ac:dyDescent="0.3">
      <c r="AG611" s="22"/>
      <c r="AH611" s="22"/>
      <c r="AI611" s="22"/>
    </row>
    <row r="612" spans="33:35" x14ac:dyDescent="0.3">
      <c r="AG612" s="22"/>
      <c r="AH612" s="22"/>
      <c r="AI612" s="22"/>
    </row>
    <row r="613" spans="33:35" x14ac:dyDescent="0.3">
      <c r="AG613" s="22"/>
      <c r="AH613" s="22"/>
      <c r="AI613" s="22"/>
    </row>
    <row r="614" spans="33:35" x14ac:dyDescent="0.3">
      <c r="AG614" s="22"/>
      <c r="AH614" s="22"/>
      <c r="AI614" s="22"/>
    </row>
    <row r="615" spans="33:35" x14ac:dyDescent="0.3">
      <c r="AG615" s="22"/>
      <c r="AH615" s="22"/>
      <c r="AI615" s="22"/>
    </row>
    <row r="616" spans="33:35" x14ac:dyDescent="0.3">
      <c r="AG616" s="22"/>
      <c r="AH616" s="22"/>
      <c r="AI616" s="22"/>
    </row>
    <row r="617" spans="33:35" x14ac:dyDescent="0.3">
      <c r="AG617" s="22"/>
      <c r="AH617" s="22"/>
      <c r="AI617" s="22"/>
    </row>
    <row r="618" spans="33:35" x14ac:dyDescent="0.3">
      <c r="AG618" s="22"/>
      <c r="AH618" s="22"/>
      <c r="AI618" s="22"/>
    </row>
    <row r="619" spans="33:35" x14ac:dyDescent="0.3">
      <c r="AG619" s="22"/>
      <c r="AH619" s="22"/>
      <c r="AI619" s="22"/>
    </row>
    <row r="620" spans="33:35" x14ac:dyDescent="0.3">
      <c r="AG620" s="22"/>
      <c r="AH620" s="22"/>
      <c r="AI620" s="22"/>
    </row>
    <row r="621" spans="33:35" x14ac:dyDescent="0.3">
      <c r="AG621" s="22"/>
      <c r="AH621" s="22"/>
      <c r="AI621" s="22"/>
    </row>
    <row r="622" spans="33:35" x14ac:dyDescent="0.3">
      <c r="AG622" s="22"/>
      <c r="AH622" s="22"/>
      <c r="AI622" s="22"/>
    </row>
    <row r="623" spans="33:35" x14ac:dyDescent="0.3">
      <c r="AG623" s="22"/>
      <c r="AH623" s="22"/>
      <c r="AI623" s="22"/>
    </row>
    <row r="624" spans="33:35" x14ac:dyDescent="0.3">
      <c r="AG624" s="22"/>
      <c r="AH624" s="22"/>
      <c r="AI624" s="22"/>
    </row>
    <row r="625" spans="33:35" x14ac:dyDescent="0.3">
      <c r="AG625" s="22"/>
      <c r="AH625" s="22"/>
      <c r="AI625" s="22"/>
    </row>
    <row r="626" spans="33:35" x14ac:dyDescent="0.3">
      <c r="AG626" s="22"/>
      <c r="AH626" s="22"/>
      <c r="AI626" s="22"/>
    </row>
    <row r="627" spans="33:35" x14ac:dyDescent="0.3">
      <c r="AG627" s="22"/>
      <c r="AH627" s="22"/>
      <c r="AI627" s="22"/>
    </row>
    <row r="628" spans="33:35" x14ac:dyDescent="0.3">
      <c r="AG628" s="22"/>
      <c r="AH628" s="22"/>
      <c r="AI628" s="22"/>
    </row>
    <row r="629" spans="33:35" x14ac:dyDescent="0.3">
      <c r="AG629" s="22"/>
      <c r="AH629" s="22"/>
      <c r="AI629" s="22"/>
    </row>
    <row r="630" spans="33:35" x14ac:dyDescent="0.3">
      <c r="AG630" s="22"/>
      <c r="AH630" s="22"/>
      <c r="AI630" s="22"/>
    </row>
    <row r="631" spans="33:35" x14ac:dyDescent="0.3">
      <c r="AG631" s="22"/>
      <c r="AH631" s="22"/>
      <c r="AI631" s="22"/>
    </row>
    <row r="632" spans="33:35" x14ac:dyDescent="0.3">
      <c r="AG632" s="22"/>
      <c r="AH632" s="22"/>
      <c r="AI632" s="22"/>
    </row>
    <row r="633" spans="33:35" x14ac:dyDescent="0.3">
      <c r="AG633" s="22"/>
      <c r="AH633" s="22"/>
      <c r="AI633" s="22"/>
    </row>
    <row r="634" spans="33:35" x14ac:dyDescent="0.3">
      <c r="AG634" s="22"/>
      <c r="AH634" s="22"/>
      <c r="AI634" s="22"/>
    </row>
    <row r="635" spans="33:35" x14ac:dyDescent="0.3">
      <c r="AG635" s="22"/>
      <c r="AH635" s="22"/>
      <c r="AI635" s="22"/>
    </row>
    <row r="636" spans="33:35" x14ac:dyDescent="0.3">
      <c r="AG636" s="22"/>
      <c r="AH636" s="22"/>
      <c r="AI636" s="22"/>
    </row>
    <row r="637" spans="33:35" x14ac:dyDescent="0.3">
      <c r="AG637" s="22"/>
      <c r="AH637" s="22"/>
      <c r="AI637" s="22"/>
    </row>
    <row r="638" spans="33:35" x14ac:dyDescent="0.3">
      <c r="AG638" s="22"/>
      <c r="AH638" s="22"/>
      <c r="AI638" s="22"/>
    </row>
    <row r="639" spans="33:35" x14ac:dyDescent="0.3">
      <c r="AG639" s="22"/>
      <c r="AH639" s="22"/>
      <c r="AI639" s="22"/>
    </row>
    <row r="640" spans="33:35" x14ac:dyDescent="0.3">
      <c r="AG640" s="22"/>
      <c r="AH640" s="22"/>
      <c r="AI640" s="22"/>
    </row>
    <row r="641" spans="33:35" x14ac:dyDescent="0.3">
      <c r="AG641" s="22"/>
      <c r="AH641" s="22"/>
      <c r="AI641" s="22"/>
    </row>
    <row r="642" spans="33:35" x14ac:dyDescent="0.3">
      <c r="AG642" s="22"/>
      <c r="AH642" s="22"/>
      <c r="AI642" s="22"/>
    </row>
    <row r="643" spans="33:35" x14ac:dyDescent="0.3">
      <c r="AG643" s="22"/>
      <c r="AH643" s="22"/>
      <c r="AI643" s="22"/>
    </row>
    <row r="644" spans="33:35" x14ac:dyDescent="0.3">
      <c r="AG644" s="22"/>
      <c r="AH644" s="22"/>
      <c r="AI644" s="22"/>
    </row>
    <row r="645" spans="33:35" x14ac:dyDescent="0.3">
      <c r="AG645" s="22"/>
      <c r="AH645" s="22"/>
      <c r="AI645" s="22"/>
    </row>
    <row r="646" spans="33:35" x14ac:dyDescent="0.3">
      <c r="AG646" s="22"/>
      <c r="AH646" s="22"/>
      <c r="AI646" s="22"/>
    </row>
    <row r="647" spans="33:35" x14ac:dyDescent="0.3">
      <c r="AG647" s="22"/>
      <c r="AH647" s="22"/>
      <c r="AI647" s="22"/>
    </row>
    <row r="648" spans="33:35" x14ac:dyDescent="0.3">
      <c r="AG648" s="22"/>
      <c r="AH648" s="22"/>
      <c r="AI648" s="22"/>
    </row>
    <row r="649" spans="33:35" x14ac:dyDescent="0.3">
      <c r="AG649" s="22"/>
      <c r="AH649" s="22"/>
      <c r="AI649" s="22"/>
    </row>
    <row r="650" spans="33:35" x14ac:dyDescent="0.3">
      <c r="AG650" s="22"/>
      <c r="AH650" s="22"/>
      <c r="AI650" s="22"/>
    </row>
    <row r="651" spans="33:35" x14ac:dyDescent="0.3">
      <c r="AG651" s="22"/>
      <c r="AH651" s="22"/>
      <c r="AI651" s="22"/>
    </row>
    <row r="652" spans="33:35" x14ac:dyDescent="0.3">
      <c r="AG652" s="22"/>
      <c r="AH652" s="22"/>
      <c r="AI652" s="22"/>
    </row>
    <row r="653" spans="33:35" x14ac:dyDescent="0.3">
      <c r="AG653" s="22"/>
      <c r="AH653" s="22"/>
      <c r="AI653" s="22"/>
    </row>
    <row r="654" spans="33:35" x14ac:dyDescent="0.3">
      <c r="AG654" s="22"/>
      <c r="AH654" s="22"/>
      <c r="AI654" s="22"/>
    </row>
    <row r="655" spans="33:35" x14ac:dyDescent="0.3">
      <c r="AG655" s="22"/>
      <c r="AH655" s="22"/>
      <c r="AI655" s="22"/>
    </row>
    <row r="656" spans="33:35" x14ac:dyDescent="0.3">
      <c r="AG656" s="22"/>
      <c r="AH656" s="22"/>
      <c r="AI656" s="22"/>
    </row>
    <row r="657" spans="33:35" x14ac:dyDescent="0.3">
      <c r="AG657" s="22"/>
      <c r="AH657" s="22"/>
      <c r="AI657" s="22"/>
    </row>
    <row r="658" spans="33:35" x14ac:dyDescent="0.3">
      <c r="AG658" s="22"/>
      <c r="AH658" s="22"/>
      <c r="AI658" s="22"/>
    </row>
    <row r="659" spans="33:35" x14ac:dyDescent="0.3">
      <c r="AG659" s="22"/>
      <c r="AH659" s="22"/>
      <c r="AI659" s="22"/>
    </row>
    <row r="660" spans="33:35" x14ac:dyDescent="0.3">
      <c r="AG660" s="22"/>
      <c r="AH660" s="22"/>
      <c r="AI660" s="22"/>
    </row>
    <row r="661" spans="33:35" x14ac:dyDescent="0.3">
      <c r="AG661" s="22"/>
      <c r="AH661" s="22"/>
      <c r="AI661" s="22"/>
    </row>
    <row r="662" spans="33:35" x14ac:dyDescent="0.3">
      <c r="AG662" s="22"/>
      <c r="AH662" s="22"/>
      <c r="AI662" s="22"/>
    </row>
    <row r="663" spans="33:35" x14ac:dyDescent="0.3">
      <c r="AG663" s="22"/>
      <c r="AH663" s="22"/>
      <c r="AI663" s="22"/>
    </row>
    <row r="664" spans="33:35" x14ac:dyDescent="0.3">
      <c r="AG664" s="22"/>
      <c r="AH664" s="22"/>
      <c r="AI664" s="22"/>
    </row>
    <row r="665" spans="33:35" x14ac:dyDescent="0.3">
      <c r="AG665" s="22"/>
      <c r="AH665" s="22"/>
      <c r="AI665" s="22"/>
    </row>
    <row r="666" spans="33:35" x14ac:dyDescent="0.3">
      <c r="AG666" s="22"/>
      <c r="AH666" s="22"/>
      <c r="AI666" s="22"/>
    </row>
    <row r="667" spans="33:35" x14ac:dyDescent="0.3">
      <c r="AG667" s="22"/>
      <c r="AH667" s="22"/>
      <c r="AI667" s="22"/>
    </row>
    <row r="668" spans="33:35" x14ac:dyDescent="0.3">
      <c r="AG668" s="22"/>
      <c r="AH668" s="22"/>
      <c r="AI668" s="22"/>
    </row>
    <row r="669" spans="33:35" x14ac:dyDescent="0.3">
      <c r="AG669" s="22"/>
      <c r="AH669" s="22"/>
      <c r="AI669" s="22"/>
    </row>
    <row r="670" spans="33:35" x14ac:dyDescent="0.3">
      <c r="AG670" s="22"/>
      <c r="AH670" s="22"/>
      <c r="AI670" s="22"/>
    </row>
    <row r="671" spans="33:35" x14ac:dyDescent="0.3">
      <c r="AG671" s="22"/>
      <c r="AH671" s="22"/>
      <c r="AI671" s="22"/>
    </row>
    <row r="672" spans="33:35" x14ac:dyDescent="0.3">
      <c r="AG672" s="22"/>
      <c r="AH672" s="22"/>
      <c r="AI672" s="22"/>
    </row>
    <row r="673" spans="33:35" x14ac:dyDescent="0.3">
      <c r="AG673" s="22"/>
      <c r="AH673" s="22"/>
      <c r="AI673" s="22"/>
    </row>
    <row r="674" spans="33:35" x14ac:dyDescent="0.3">
      <c r="AG674" s="22"/>
      <c r="AH674" s="22"/>
      <c r="AI674" s="22"/>
    </row>
    <row r="675" spans="33:35" x14ac:dyDescent="0.3">
      <c r="AG675" s="22"/>
      <c r="AH675" s="22"/>
      <c r="AI675" s="22"/>
    </row>
    <row r="676" spans="33:35" x14ac:dyDescent="0.3">
      <c r="AG676" s="22"/>
      <c r="AH676" s="22"/>
      <c r="AI676" s="22"/>
    </row>
    <row r="677" spans="33:35" x14ac:dyDescent="0.3">
      <c r="AG677" s="22"/>
      <c r="AH677" s="22"/>
      <c r="AI677" s="22"/>
    </row>
    <row r="678" spans="33:35" x14ac:dyDescent="0.3">
      <c r="AG678" s="22"/>
      <c r="AH678" s="22"/>
      <c r="AI678" s="22"/>
    </row>
    <row r="679" spans="33:35" x14ac:dyDescent="0.3">
      <c r="AG679" s="22"/>
      <c r="AH679" s="22"/>
      <c r="AI679" s="22"/>
    </row>
    <row r="680" spans="33:35" x14ac:dyDescent="0.3">
      <c r="AG680" s="22"/>
      <c r="AH680" s="22"/>
      <c r="AI680" s="22"/>
    </row>
    <row r="681" spans="33:35" x14ac:dyDescent="0.3">
      <c r="AG681" s="22"/>
      <c r="AH681" s="22"/>
      <c r="AI681" s="22"/>
    </row>
    <row r="682" spans="33:35" x14ac:dyDescent="0.3">
      <c r="AG682" s="22"/>
      <c r="AH682" s="22"/>
      <c r="AI682" s="22"/>
    </row>
    <row r="683" spans="33:35" x14ac:dyDescent="0.3">
      <c r="AG683" s="22"/>
      <c r="AH683" s="22"/>
      <c r="AI683" s="22"/>
    </row>
    <row r="684" spans="33:35" x14ac:dyDescent="0.3">
      <c r="AG684" s="22"/>
      <c r="AH684" s="22"/>
      <c r="AI684" s="22"/>
    </row>
    <row r="685" spans="33:35" x14ac:dyDescent="0.3">
      <c r="AG685" s="22"/>
      <c r="AH685" s="22"/>
      <c r="AI685" s="22"/>
    </row>
    <row r="686" spans="33:35" x14ac:dyDescent="0.3">
      <c r="AG686" s="22"/>
      <c r="AH686" s="22"/>
      <c r="AI686" s="22"/>
    </row>
    <row r="687" spans="33:35" x14ac:dyDescent="0.3">
      <c r="AG687" s="22"/>
      <c r="AH687" s="22"/>
      <c r="AI687" s="22"/>
    </row>
    <row r="688" spans="33:35" x14ac:dyDescent="0.3">
      <c r="AG688" s="22"/>
      <c r="AH688" s="22"/>
      <c r="AI688" s="22"/>
    </row>
    <row r="689" spans="33:35" x14ac:dyDescent="0.3">
      <c r="AG689" s="22"/>
      <c r="AH689" s="22"/>
      <c r="AI689" s="22"/>
    </row>
    <row r="690" spans="33:35" x14ac:dyDescent="0.3">
      <c r="AG690" s="22"/>
      <c r="AH690" s="22"/>
      <c r="AI690" s="22"/>
    </row>
    <row r="691" spans="33:35" x14ac:dyDescent="0.3">
      <c r="AG691" s="22"/>
      <c r="AH691" s="22"/>
      <c r="AI691" s="22"/>
    </row>
    <row r="692" spans="33:35" x14ac:dyDescent="0.3">
      <c r="AG692" s="22"/>
      <c r="AH692" s="22"/>
      <c r="AI692" s="22"/>
    </row>
    <row r="693" spans="33:35" x14ac:dyDescent="0.3">
      <c r="AG693" s="22"/>
      <c r="AH693" s="22"/>
      <c r="AI693" s="22"/>
    </row>
    <row r="694" spans="33:35" x14ac:dyDescent="0.3">
      <c r="AG694" s="22"/>
      <c r="AH694" s="22"/>
      <c r="AI694" s="22"/>
    </row>
    <row r="695" spans="33:35" x14ac:dyDescent="0.3">
      <c r="AG695" s="22"/>
      <c r="AH695" s="22"/>
      <c r="AI695" s="22"/>
    </row>
    <row r="696" spans="33:35" x14ac:dyDescent="0.3">
      <c r="AG696" s="22"/>
      <c r="AH696" s="22"/>
      <c r="AI696" s="22"/>
    </row>
    <row r="697" spans="33:35" x14ac:dyDescent="0.3">
      <c r="AG697" s="22"/>
      <c r="AH697" s="22"/>
      <c r="AI697" s="22"/>
    </row>
    <row r="698" spans="33:35" x14ac:dyDescent="0.3">
      <c r="AG698" s="22"/>
      <c r="AH698" s="22"/>
      <c r="AI698" s="22"/>
    </row>
    <row r="699" spans="33:35" x14ac:dyDescent="0.3">
      <c r="AG699" s="22"/>
      <c r="AH699" s="22"/>
      <c r="AI699" s="22"/>
    </row>
    <row r="700" spans="33:35" x14ac:dyDescent="0.3">
      <c r="AG700" s="22"/>
      <c r="AH700" s="22"/>
      <c r="AI700" s="22"/>
    </row>
    <row r="701" spans="33:35" x14ac:dyDescent="0.3">
      <c r="AG701" s="22"/>
      <c r="AH701" s="22"/>
      <c r="AI701" s="22"/>
    </row>
    <row r="702" spans="33:35" x14ac:dyDescent="0.3">
      <c r="AG702" s="22"/>
      <c r="AH702" s="22"/>
      <c r="AI702" s="22"/>
    </row>
    <row r="703" spans="33:35" x14ac:dyDescent="0.3">
      <c r="AG703" s="22"/>
      <c r="AH703" s="22"/>
      <c r="AI703" s="22"/>
    </row>
    <row r="704" spans="33:35" x14ac:dyDescent="0.3">
      <c r="AG704" s="22"/>
      <c r="AH704" s="22"/>
      <c r="AI704" s="22"/>
    </row>
    <row r="705" spans="33:35" x14ac:dyDescent="0.3">
      <c r="AG705" s="22"/>
      <c r="AH705" s="22"/>
      <c r="AI705" s="22"/>
    </row>
    <row r="706" spans="33:35" x14ac:dyDescent="0.3">
      <c r="AG706" s="22"/>
      <c r="AH706" s="22"/>
      <c r="AI706" s="22"/>
    </row>
    <row r="707" spans="33:35" x14ac:dyDescent="0.3">
      <c r="AG707" s="22"/>
      <c r="AH707" s="22"/>
      <c r="AI707" s="22"/>
    </row>
    <row r="708" spans="33:35" x14ac:dyDescent="0.3">
      <c r="AG708" s="22"/>
      <c r="AH708" s="22"/>
      <c r="AI708" s="22"/>
    </row>
    <row r="709" spans="33:35" x14ac:dyDescent="0.3">
      <c r="AG709" s="22"/>
      <c r="AH709" s="22"/>
      <c r="AI709" s="22"/>
    </row>
    <row r="710" spans="33:35" x14ac:dyDescent="0.3">
      <c r="AG710" s="22"/>
      <c r="AH710" s="22"/>
      <c r="AI710" s="22"/>
    </row>
    <row r="711" spans="33:35" x14ac:dyDescent="0.3">
      <c r="AG711" s="22"/>
      <c r="AH711" s="22"/>
      <c r="AI711" s="22"/>
    </row>
    <row r="712" spans="33:35" x14ac:dyDescent="0.3">
      <c r="AG712" s="22"/>
      <c r="AH712" s="22"/>
      <c r="AI712" s="22"/>
    </row>
    <row r="713" spans="33:35" x14ac:dyDescent="0.3">
      <c r="AG713" s="22"/>
      <c r="AH713" s="22"/>
      <c r="AI713" s="22"/>
    </row>
    <row r="714" spans="33:35" x14ac:dyDescent="0.3">
      <c r="AG714" s="22"/>
      <c r="AH714" s="22"/>
      <c r="AI714" s="22"/>
    </row>
    <row r="715" spans="33:35" x14ac:dyDescent="0.3">
      <c r="AG715" s="22"/>
      <c r="AH715" s="22"/>
      <c r="AI715" s="22"/>
    </row>
    <row r="716" spans="33:35" x14ac:dyDescent="0.3">
      <c r="AG716" s="22"/>
      <c r="AH716" s="22"/>
      <c r="AI716" s="22"/>
    </row>
    <row r="717" spans="33:35" x14ac:dyDescent="0.3">
      <c r="AG717" s="22"/>
      <c r="AH717" s="22"/>
      <c r="AI717" s="22"/>
    </row>
    <row r="718" spans="33:35" x14ac:dyDescent="0.3">
      <c r="AG718" s="22"/>
      <c r="AH718" s="22"/>
      <c r="AI718" s="22"/>
    </row>
    <row r="719" spans="33:35" x14ac:dyDescent="0.3">
      <c r="AG719" s="22"/>
      <c r="AH719" s="22"/>
      <c r="AI719" s="22"/>
    </row>
    <row r="720" spans="33:35" x14ac:dyDescent="0.3">
      <c r="AG720" s="22"/>
      <c r="AH720" s="22"/>
      <c r="AI720" s="22"/>
    </row>
    <row r="721" spans="33:35" x14ac:dyDescent="0.3">
      <c r="AG721" s="22"/>
      <c r="AH721" s="22"/>
      <c r="AI721" s="22"/>
    </row>
    <row r="722" spans="33:35" x14ac:dyDescent="0.3">
      <c r="AG722" s="22"/>
      <c r="AH722" s="22"/>
      <c r="AI722" s="22"/>
    </row>
    <row r="723" spans="33:35" x14ac:dyDescent="0.3">
      <c r="AG723" s="22"/>
      <c r="AH723" s="22"/>
      <c r="AI723" s="22"/>
    </row>
    <row r="724" spans="33:35" x14ac:dyDescent="0.3">
      <c r="AG724" s="22"/>
      <c r="AH724" s="22"/>
      <c r="AI724" s="22"/>
    </row>
    <row r="725" spans="33:35" x14ac:dyDescent="0.3">
      <c r="AG725" s="22"/>
      <c r="AH725" s="22"/>
      <c r="AI725" s="22"/>
    </row>
    <row r="726" spans="33:35" x14ac:dyDescent="0.3">
      <c r="AG726" s="22"/>
      <c r="AH726" s="22"/>
      <c r="AI726" s="22"/>
    </row>
    <row r="727" spans="33:35" x14ac:dyDescent="0.3">
      <c r="AG727" s="22"/>
      <c r="AH727" s="22"/>
      <c r="AI727" s="22"/>
    </row>
    <row r="728" spans="33:35" x14ac:dyDescent="0.3">
      <c r="AG728" s="22"/>
      <c r="AH728" s="22"/>
      <c r="AI728" s="22"/>
    </row>
    <row r="729" spans="33:35" x14ac:dyDescent="0.3">
      <c r="AG729" s="22"/>
      <c r="AH729" s="22"/>
      <c r="AI729" s="22"/>
    </row>
    <row r="730" spans="33:35" x14ac:dyDescent="0.3">
      <c r="AG730" s="22"/>
      <c r="AH730" s="22"/>
      <c r="AI730" s="22"/>
    </row>
    <row r="731" spans="33:35" x14ac:dyDescent="0.3">
      <c r="AG731" s="22"/>
      <c r="AH731" s="22"/>
      <c r="AI731" s="22"/>
    </row>
    <row r="732" spans="33:35" x14ac:dyDescent="0.3">
      <c r="AG732" s="22"/>
      <c r="AH732" s="22"/>
      <c r="AI732" s="22"/>
    </row>
    <row r="733" spans="33:35" x14ac:dyDescent="0.3">
      <c r="AG733" s="22"/>
      <c r="AH733" s="22"/>
      <c r="AI733" s="22"/>
    </row>
    <row r="734" spans="33:35" x14ac:dyDescent="0.3">
      <c r="AG734" s="22"/>
      <c r="AH734" s="22"/>
      <c r="AI734" s="22"/>
    </row>
    <row r="735" spans="33:35" x14ac:dyDescent="0.3">
      <c r="AG735" s="22"/>
      <c r="AH735" s="22"/>
      <c r="AI735" s="22"/>
    </row>
    <row r="736" spans="33:35" x14ac:dyDescent="0.3">
      <c r="AG736" s="22"/>
      <c r="AH736" s="22"/>
      <c r="AI736" s="22"/>
    </row>
    <row r="737" spans="33:35" x14ac:dyDescent="0.3">
      <c r="AG737" s="22"/>
      <c r="AH737" s="22"/>
      <c r="AI737" s="22"/>
    </row>
    <row r="738" spans="33:35" x14ac:dyDescent="0.3">
      <c r="AG738" s="22"/>
      <c r="AH738" s="22"/>
      <c r="AI738" s="22"/>
    </row>
    <row r="739" spans="33:35" x14ac:dyDescent="0.3">
      <c r="AG739" s="22"/>
      <c r="AH739" s="22"/>
      <c r="AI739" s="22"/>
    </row>
    <row r="740" spans="33:35" x14ac:dyDescent="0.3">
      <c r="AG740" s="22"/>
      <c r="AH740" s="22"/>
      <c r="AI740" s="22"/>
    </row>
    <row r="741" spans="33:35" x14ac:dyDescent="0.3">
      <c r="AG741" s="22"/>
      <c r="AH741" s="22"/>
      <c r="AI741" s="22"/>
    </row>
    <row r="742" spans="33:35" x14ac:dyDescent="0.3">
      <c r="AG742" s="22"/>
      <c r="AH742" s="22"/>
      <c r="AI742" s="22"/>
    </row>
    <row r="743" spans="33:35" x14ac:dyDescent="0.3">
      <c r="AG743" s="22"/>
      <c r="AH743" s="22"/>
      <c r="AI743" s="22"/>
    </row>
    <row r="744" spans="33:35" x14ac:dyDescent="0.3">
      <c r="AG744" s="22"/>
      <c r="AH744" s="22"/>
      <c r="AI744" s="22"/>
    </row>
    <row r="745" spans="33:35" x14ac:dyDescent="0.3">
      <c r="AG745" s="22"/>
      <c r="AH745" s="22"/>
      <c r="AI745" s="22"/>
    </row>
    <row r="746" spans="33:35" x14ac:dyDescent="0.3">
      <c r="AG746" s="22"/>
      <c r="AH746" s="22"/>
      <c r="AI746" s="22"/>
    </row>
    <row r="747" spans="33:35" x14ac:dyDescent="0.3">
      <c r="AG747" s="22"/>
      <c r="AH747" s="22"/>
      <c r="AI747" s="22"/>
    </row>
    <row r="748" spans="33:35" x14ac:dyDescent="0.3">
      <c r="AG748" s="22"/>
      <c r="AH748" s="22"/>
      <c r="AI748" s="22"/>
    </row>
    <row r="749" spans="33:35" x14ac:dyDescent="0.3">
      <c r="AG749" s="22"/>
      <c r="AH749" s="22"/>
      <c r="AI749" s="22"/>
    </row>
    <row r="750" spans="33:35" x14ac:dyDescent="0.3">
      <c r="AG750" s="22"/>
      <c r="AH750" s="22"/>
      <c r="AI750" s="22"/>
    </row>
    <row r="751" spans="33:35" x14ac:dyDescent="0.3">
      <c r="AG751" s="22"/>
      <c r="AH751" s="22"/>
      <c r="AI751" s="22"/>
    </row>
    <row r="752" spans="33:35" x14ac:dyDescent="0.3">
      <c r="AG752" s="22"/>
      <c r="AH752" s="22"/>
      <c r="AI752" s="22"/>
    </row>
    <row r="753" spans="33:35" x14ac:dyDescent="0.3">
      <c r="AG753" s="22"/>
      <c r="AH753" s="22"/>
      <c r="AI753" s="22"/>
    </row>
    <row r="754" spans="33:35" x14ac:dyDescent="0.3">
      <c r="AG754" s="22"/>
      <c r="AH754" s="22"/>
      <c r="AI754" s="22"/>
    </row>
    <row r="755" spans="33:35" x14ac:dyDescent="0.3">
      <c r="AG755" s="22"/>
      <c r="AH755" s="22"/>
      <c r="AI755" s="22"/>
    </row>
    <row r="756" spans="33:35" x14ac:dyDescent="0.3">
      <c r="AG756" s="22"/>
      <c r="AH756" s="22"/>
      <c r="AI756" s="22"/>
    </row>
    <row r="757" spans="33:35" x14ac:dyDescent="0.3">
      <c r="AG757" s="22"/>
      <c r="AH757" s="22"/>
      <c r="AI757" s="22"/>
    </row>
    <row r="758" spans="33:35" x14ac:dyDescent="0.3">
      <c r="AG758" s="22"/>
      <c r="AH758" s="22"/>
      <c r="AI758" s="22"/>
    </row>
    <row r="759" spans="33:35" x14ac:dyDescent="0.3">
      <c r="AG759" s="22"/>
      <c r="AH759" s="22"/>
      <c r="AI759" s="22"/>
    </row>
    <row r="760" spans="33:35" x14ac:dyDescent="0.3">
      <c r="AG760" s="22"/>
      <c r="AH760" s="22"/>
      <c r="AI760" s="22"/>
    </row>
    <row r="761" spans="33:35" x14ac:dyDescent="0.3">
      <c r="AG761" s="22"/>
      <c r="AH761" s="22"/>
      <c r="AI761" s="22"/>
    </row>
    <row r="762" spans="33:35" x14ac:dyDescent="0.3">
      <c r="AG762" s="22"/>
      <c r="AH762" s="22"/>
      <c r="AI762" s="22"/>
    </row>
    <row r="763" spans="33:35" x14ac:dyDescent="0.3">
      <c r="AG763" s="22"/>
      <c r="AH763" s="22"/>
      <c r="AI763" s="22"/>
    </row>
    <row r="764" spans="33:35" x14ac:dyDescent="0.3">
      <c r="AG764" s="22"/>
      <c r="AH764" s="22"/>
      <c r="AI764" s="22"/>
    </row>
    <row r="765" spans="33:35" x14ac:dyDescent="0.3">
      <c r="AG765" s="22"/>
      <c r="AH765" s="22"/>
      <c r="AI765" s="22"/>
    </row>
    <row r="766" spans="33:35" x14ac:dyDescent="0.3">
      <c r="AG766" s="22"/>
      <c r="AH766" s="22"/>
      <c r="AI766" s="22"/>
    </row>
    <row r="767" spans="33:35" x14ac:dyDescent="0.3">
      <c r="AG767" s="22"/>
      <c r="AH767" s="22"/>
      <c r="AI767" s="22"/>
    </row>
    <row r="768" spans="33:35" x14ac:dyDescent="0.3">
      <c r="AG768" s="22"/>
      <c r="AH768" s="22"/>
      <c r="AI768" s="22"/>
    </row>
    <row r="769" spans="33:35" x14ac:dyDescent="0.3">
      <c r="AG769" s="22"/>
      <c r="AH769" s="22"/>
      <c r="AI769" s="22"/>
    </row>
    <row r="770" spans="33:35" x14ac:dyDescent="0.3">
      <c r="AG770" s="22"/>
      <c r="AH770" s="22"/>
      <c r="AI770" s="22"/>
    </row>
    <row r="771" spans="33:35" x14ac:dyDescent="0.3">
      <c r="AG771" s="22"/>
      <c r="AH771" s="22"/>
      <c r="AI771" s="22"/>
    </row>
    <row r="772" spans="33:35" x14ac:dyDescent="0.3">
      <c r="AG772" s="22"/>
      <c r="AH772" s="22"/>
      <c r="AI772" s="22"/>
    </row>
    <row r="773" spans="33:35" x14ac:dyDescent="0.3">
      <c r="AG773" s="22"/>
      <c r="AH773" s="22"/>
      <c r="AI773" s="22"/>
    </row>
    <row r="774" spans="33:35" x14ac:dyDescent="0.3">
      <c r="AG774" s="22"/>
      <c r="AH774" s="22"/>
      <c r="AI774" s="22"/>
    </row>
    <row r="775" spans="33:35" x14ac:dyDescent="0.3">
      <c r="AG775" s="22"/>
      <c r="AH775" s="22"/>
      <c r="AI775" s="22"/>
    </row>
    <row r="776" spans="33:35" x14ac:dyDescent="0.3">
      <c r="AG776" s="22"/>
      <c r="AH776" s="22"/>
      <c r="AI776" s="22"/>
    </row>
    <row r="777" spans="33:35" x14ac:dyDescent="0.3">
      <c r="AG777" s="22"/>
      <c r="AH777" s="22"/>
      <c r="AI777" s="22"/>
    </row>
    <row r="778" spans="33:35" x14ac:dyDescent="0.3">
      <c r="AG778" s="22"/>
      <c r="AH778" s="22"/>
      <c r="AI778" s="22"/>
    </row>
    <row r="779" spans="33:35" x14ac:dyDescent="0.3">
      <c r="AG779" s="22"/>
      <c r="AH779" s="22"/>
      <c r="AI779" s="22"/>
    </row>
    <row r="780" spans="33:35" x14ac:dyDescent="0.3">
      <c r="AG780" s="22"/>
      <c r="AH780" s="22"/>
      <c r="AI780" s="22"/>
    </row>
    <row r="781" spans="33:35" x14ac:dyDescent="0.3">
      <c r="AG781" s="22"/>
      <c r="AH781" s="22"/>
      <c r="AI781" s="22"/>
    </row>
    <row r="782" spans="33:35" x14ac:dyDescent="0.3">
      <c r="AG782" s="22"/>
      <c r="AH782" s="22"/>
      <c r="AI782" s="22"/>
    </row>
    <row r="783" spans="33:35" x14ac:dyDescent="0.3">
      <c r="AG783" s="22"/>
      <c r="AH783" s="22"/>
      <c r="AI783" s="22"/>
    </row>
    <row r="784" spans="33:35" x14ac:dyDescent="0.3">
      <c r="AG784" s="22"/>
      <c r="AH784" s="22"/>
      <c r="AI784" s="22"/>
    </row>
    <row r="785" spans="33:35" x14ac:dyDescent="0.3">
      <c r="AG785" s="22"/>
      <c r="AH785" s="22"/>
      <c r="AI785" s="22"/>
    </row>
    <row r="786" spans="33:35" x14ac:dyDescent="0.3">
      <c r="AG786" s="22"/>
      <c r="AH786" s="22"/>
      <c r="AI786" s="22"/>
    </row>
    <row r="787" spans="33:35" x14ac:dyDescent="0.3">
      <c r="AG787" s="22"/>
      <c r="AH787" s="22"/>
      <c r="AI787" s="22"/>
    </row>
    <row r="788" spans="33:35" x14ac:dyDescent="0.3">
      <c r="AG788" s="22"/>
      <c r="AH788" s="22"/>
      <c r="AI788" s="22"/>
    </row>
    <row r="789" spans="33:35" x14ac:dyDescent="0.3">
      <c r="AG789" s="22"/>
      <c r="AH789" s="22"/>
      <c r="AI789" s="22"/>
    </row>
    <row r="790" spans="33:35" x14ac:dyDescent="0.3">
      <c r="AG790" s="22"/>
      <c r="AH790" s="22"/>
      <c r="AI790" s="22"/>
    </row>
    <row r="791" spans="33:35" x14ac:dyDescent="0.3">
      <c r="AG791" s="22"/>
      <c r="AH791" s="22"/>
      <c r="AI791" s="22"/>
    </row>
    <row r="792" spans="33:35" x14ac:dyDescent="0.3">
      <c r="AG792" s="22"/>
      <c r="AH792" s="22"/>
      <c r="AI792" s="22"/>
    </row>
    <row r="793" spans="33:35" x14ac:dyDescent="0.3">
      <c r="AG793" s="22"/>
      <c r="AH793" s="22"/>
      <c r="AI793" s="22"/>
    </row>
    <row r="794" spans="33:35" x14ac:dyDescent="0.3">
      <c r="AG794" s="22"/>
      <c r="AH794" s="22"/>
      <c r="AI794" s="22"/>
    </row>
    <row r="795" spans="33:35" x14ac:dyDescent="0.3">
      <c r="AG795" s="22"/>
      <c r="AH795" s="22"/>
      <c r="AI795" s="22"/>
    </row>
    <row r="796" spans="33:35" x14ac:dyDescent="0.3">
      <c r="AG796" s="22"/>
      <c r="AH796" s="22"/>
      <c r="AI796" s="22"/>
    </row>
    <row r="797" spans="33:35" x14ac:dyDescent="0.3">
      <c r="AG797" s="22"/>
      <c r="AH797" s="22"/>
      <c r="AI797" s="22"/>
    </row>
    <row r="798" spans="33:35" x14ac:dyDescent="0.3">
      <c r="AG798" s="22"/>
      <c r="AH798" s="22"/>
      <c r="AI798" s="22"/>
    </row>
    <row r="799" spans="33:35" x14ac:dyDescent="0.3">
      <c r="AG799" s="22"/>
      <c r="AH799" s="22"/>
      <c r="AI799" s="22"/>
    </row>
    <row r="800" spans="33:35" x14ac:dyDescent="0.3">
      <c r="AG800" s="22"/>
      <c r="AH800" s="22"/>
      <c r="AI800" s="22"/>
    </row>
    <row r="801" spans="33:35" x14ac:dyDescent="0.3">
      <c r="AG801" s="22"/>
      <c r="AH801" s="22"/>
      <c r="AI801" s="22"/>
    </row>
    <row r="802" spans="33:35" x14ac:dyDescent="0.3">
      <c r="AG802" s="22"/>
      <c r="AH802" s="22"/>
      <c r="AI802" s="22"/>
    </row>
    <row r="803" spans="33:35" x14ac:dyDescent="0.3">
      <c r="AG803" s="22"/>
      <c r="AH803" s="22"/>
      <c r="AI803" s="22"/>
    </row>
    <row r="804" spans="33:35" x14ac:dyDescent="0.3">
      <c r="AG804" s="22"/>
      <c r="AH804" s="22"/>
      <c r="AI804" s="22"/>
    </row>
    <row r="805" spans="33:35" x14ac:dyDescent="0.3">
      <c r="AG805" s="22"/>
      <c r="AH805" s="22"/>
      <c r="AI805" s="22"/>
    </row>
    <row r="806" spans="33:35" x14ac:dyDescent="0.3">
      <c r="AG806" s="22"/>
      <c r="AH806" s="22"/>
      <c r="AI806" s="22"/>
    </row>
    <row r="807" spans="33:35" x14ac:dyDescent="0.3">
      <c r="AG807" s="22"/>
      <c r="AH807" s="22"/>
      <c r="AI807" s="22"/>
    </row>
    <row r="808" spans="33:35" x14ac:dyDescent="0.3">
      <c r="AG808" s="22"/>
      <c r="AH808" s="22"/>
      <c r="AI808" s="22"/>
    </row>
    <row r="809" spans="33:35" x14ac:dyDescent="0.3">
      <c r="AG809" s="22"/>
      <c r="AH809" s="22"/>
      <c r="AI809" s="22"/>
    </row>
    <row r="810" spans="33:35" x14ac:dyDescent="0.3">
      <c r="AG810" s="22"/>
      <c r="AH810" s="22"/>
      <c r="AI810" s="22"/>
    </row>
    <row r="811" spans="33:35" x14ac:dyDescent="0.3">
      <c r="AG811" s="22"/>
      <c r="AH811" s="22"/>
      <c r="AI811" s="22"/>
    </row>
    <row r="812" spans="33:35" x14ac:dyDescent="0.3">
      <c r="AG812" s="22"/>
      <c r="AH812" s="22"/>
      <c r="AI812" s="22"/>
    </row>
    <row r="813" spans="33:35" x14ac:dyDescent="0.3">
      <c r="AG813" s="22"/>
      <c r="AH813" s="22"/>
      <c r="AI813" s="22"/>
    </row>
    <row r="814" spans="33:35" x14ac:dyDescent="0.3">
      <c r="AG814" s="22"/>
      <c r="AH814" s="22"/>
      <c r="AI814" s="22"/>
    </row>
    <row r="815" spans="33:35" x14ac:dyDescent="0.3">
      <c r="AG815" s="22"/>
      <c r="AH815" s="22"/>
      <c r="AI815" s="22"/>
    </row>
    <row r="816" spans="33:35" x14ac:dyDescent="0.3">
      <c r="AG816" s="22"/>
      <c r="AH816" s="22"/>
      <c r="AI816" s="22"/>
    </row>
    <row r="817" spans="33:35" x14ac:dyDescent="0.3">
      <c r="AG817" s="22"/>
      <c r="AH817" s="22"/>
      <c r="AI817" s="22"/>
    </row>
    <row r="818" spans="33:35" x14ac:dyDescent="0.3">
      <c r="AG818" s="22"/>
      <c r="AH818" s="22"/>
      <c r="AI818" s="22"/>
    </row>
    <row r="819" spans="33:35" x14ac:dyDescent="0.3">
      <c r="AG819" s="22"/>
      <c r="AH819" s="22"/>
      <c r="AI819" s="22"/>
    </row>
    <row r="820" spans="33:35" x14ac:dyDescent="0.3">
      <c r="AG820" s="22"/>
      <c r="AH820" s="22"/>
      <c r="AI820" s="22"/>
    </row>
    <row r="821" spans="33:35" x14ac:dyDescent="0.3">
      <c r="AG821" s="22"/>
      <c r="AH821" s="22"/>
      <c r="AI821" s="22"/>
    </row>
    <row r="822" spans="33:35" x14ac:dyDescent="0.3">
      <c r="AG822" s="22"/>
      <c r="AH822" s="22"/>
      <c r="AI822" s="22"/>
    </row>
    <row r="823" spans="33:35" x14ac:dyDescent="0.3">
      <c r="AG823" s="22"/>
      <c r="AH823" s="22"/>
      <c r="AI823" s="22"/>
    </row>
    <row r="824" spans="33:35" x14ac:dyDescent="0.3">
      <c r="AG824" s="22"/>
      <c r="AH824" s="22"/>
      <c r="AI824" s="22"/>
    </row>
    <row r="825" spans="33:35" x14ac:dyDescent="0.3">
      <c r="AG825" s="22"/>
      <c r="AH825" s="22"/>
      <c r="AI825" s="22"/>
    </row>
    <row r="826" spans="33:35" x14ac:dyDescent="0.3">
      <c r="AG826" s="22"/>
      <c r="AH826" s="22"/>
      <c r="AI826" s="22"/>
    </row>
    <row r="827" spans="33:35" x14ac:dyDescent="0.3">
      <c r="AG827" s="22"/>
      <c r="AH827" s="22"/>
      <c r="AI827" s="22"/>
    </row>
    <row r="828" spans="33:35" x14ac:dyDescent="0.3">
      <c r="AG828" s="22"/>
      <c r="AH828" s="22"/>
      <c r="AI828" s="22"/>
    </row>
    <row r="829" spans="33:35" x14ac:dyDescent="0.3">
      <c r="AG829" s="22"/>
      <c r="AH829" s="22"/>
      <c r="AI829" s="22"/>
    </row>
    <row r="830" spans="33:35" x14ac:dyDescent="0.3">
      <c r="AG830" s="22"/>
      <c r="AH830" s="22"/>
      <c r="AI830" s="22"/>
    </row>
    <row r="831" spans="33:35" x14ac:dyDescent="0.3">
      <c r="AG831" s="22"/>
      <c r="AH831" s="22"/>
      <c r="AI831" s="22"/>
    </row>
    <row r="832" spans="33:35" x14ac:dyDescent="0.3">
      <c r="AG832" s="22"/>
      <c r="AH832" s="22"/>
      <c r="AI832" s="22"/>
    </row>
    <row r="833" spans="33:35" x14ac:dyDescent="0.3">
      <c r="AG833" s="22"/>
      <c r="AH833" s="22"/>
      <c r="AI833" s="22"/>
    </row>
    <row r="834" spans="33:35" x14ac:dyDescent="0.3">
      <c r="AG834" s="22"/>
      <c r="AH834" s="22"/>
      <c r="AI834" s="22"/>
    </row>
    <row r="835" spans="33:35" x14ac:dyDescent="0.3">
      <c r="AG835" s="22"/>
      <c r="AH835" s="22"/>
      <c r="AI835" s="22"/>
    </row>
    <row r="836" spans="33:35" x14ac:dyDescent="0.3">
      <c r="AG836" s="22"/>
      <c r="AH836" s="22"/>
      <c r="AI836" s="22"/>
    </row>
    <row r="837" spans="33:35" x14ac:dyDescent="0.3">
      <c r="AG837" s="22"/>
      <c r="AH837" s="22"/>
      <c r="AI837" s="22"/>
    </row>
    <row r="838" spans="33:35" x14ac:dyDescent="0.3">
      <c r="AG838" s="22"/>
      <c r="AH838" s="22"/>
      <c r="AI838" s="22"/>
    </row>
    <row r="839" spans="33:35" x14ac:dyDescent="0.3">
      <c r="AG839" s="22"/>
      <c r="AH839" s="22"/>
      <c r="AI839" s="22"/>
    </row>
    <row r="840" spans="33:35" x14ac:dyDescent="0.3">
      <c r="AG840" s="22"/>
      <c r="AH840" s="22"/>
      <c r="AI840" s="22"/>
    </row>
    <row r="841" spans="33:35" x14ac:dyDescent="0.3">
      <c r="AG841" s="22"/>
      <c r="AH841" s="22"/>
      <c r="AI841" s="22"/>
    </row>
    <row r="842" spans="33:35" x14ac:dyDescent="0.3">
      <c r="AG842" s="22"/>
      <c r="AH842" s="22"/>
      <c r="AI842" s="22"/>
    </row>
    <row r="843" spans="33:35" x14ac:dyDescent="0.3">
      <c r="AG843" s="22"/>
      <c r="AH843" s="22"/>
      <c r="AI843" s="22"/>
    </row>
    <row r="844" spans="33:35" x14ac:dyDescent="0.3">
      <c r="AG844" s="22"/>
      <c r="AH844" s="22"/>
      <c r="AI844" s="22"/>
    </row>
    <row r="845" spans="33:35" x14ac:dyDescent="0.3">
      <c r="AG845" s="22"/>
      <c r="AH845" s="22"/>
      <c r="AI845" s="22"/>
    </row>
    <row r="846" spans="33:35" x14ac:dyDescent="0.3">
      <c r="AG846" s="22"/>
      <c r="AH846" s="22"/>
      <c r="AI846" s="22"/>
    </row>
    <row r="847" spans="33:35" x14ac:dyDescent="0.3">
      <c r="AG847" s="22"/>
      <c r="AH847" s="22"/>
      <c r="AI847" s="22"/>
    </row>
    <row r="848" spans="33:35" x14ac:dyDescent="0.3">
      <c r="AG848" s="22"/>
      <c r="AH848" s="22"/>
      <c r="AI848" s="22"/>
    </row>
    <row r="849" spans="33:35" x14ac:dyDescent="0.3">
      <c r="AG849" s="22"/>
      <c r="AH849" s="22"/>
      <c r="AI849" s="22"/>
    </row>
    <row r="850" spans="33:35" x14ac:dyDescent="0.3">
      <c r="AG850" s="22"/>
      <c r="AH850" s="22"/>
      <c r="AI850" s="22"/>
    </row>
    <row r="851" spans="33:35" x14ac:dyDescent="0.3">
      <c r="AG851" s="22"/>
      <c r="AH851" s="22"/>
      <c r="AI851" s="22"/>
    </row>
    <row r="852" spans="33:35" x14ac:dyDescent="0.3">
      <c r="AG852" s="22"/>
      <c r="AH852" s="22"/>
      <c r="AI852" s="22"/>
    </row>
    <row r="853" spans="33:35" x14ac:dyDescent="0.3">
      <c r="AG853" s="22"/>
      <c r="AH853" s="22"/>
      <c r="AI853" s="22"/>
    </row>
    <row r="854" spans="33:35" x14ac:dyDescent="0.3">
      <c r="AG854" s="22"/>
      <c r="AH854" s="22"/>
      <c r="AI854" s="22"/>
    </row>
    <row r="855" spans="33:35" x14ac:dyDescent="0.3">
      <c r="AG855" s="22"/>
      <c r="AH855" s="22"/>
      <c r="AI855" s="22"/>
    </row>
    <row r="856" spans="33:35" x14ac:dyDescent="0.3">
      <c r="AG856" s="22"/>
      <c r="AH856" s="22"/>
      <c r="AI856" s="22"/>
    </row>
    <row r="857" spans="33:35" x14ac:dyDescent="0.3">
      <c r="AG857" s="22"/>
      <c r="AH857" s="22"/>
      <c r="AI857" s="22"/>
    </row>
    <row r="858" spans="33:35" x14ac:dyDescent="0.3">
      <c r="AG858" s="22"/>
      <c r="AH858" s="22"/>
      <c r="AI858" s="22"/>
    </row>
    <row r="859" spans="33:35" x14ac:dyDescent="0.3">
      <c r="AG859" s="22"/>
      <c r="AH859" s="22"/>
      <c r="AI859" s="22"/>
    </row>
    <row r="860" spans="33:35" x14ac:dyDescent="0.3">
      <c r="AG860" s="22"/>
      <c r="AH860" s="22"/>
      <c r="AI860" s="22"/>
    </row>
    <row r="861" spans="33:35" x14ac:dyDescent="0.3">
      <c r="AG861" s="22"/>
      <c r="AH861" s="22"/>
      <c r="AI861" s="22"/>
    </row>
    <row r="862" spans="33:35" x14ac:dyDescent="0.3">
      <c r="AG862" s="22"/>
      <c r="AH862" s="22"/>
      <c r="AI862" s="22"/>
    </row>
    <row r="863" spans="33:35" x14ac:dyDescent="0.3">
      <c r="AG863" s="22"/>
      <c r="AH863" s="22"/>
      <c r="AI863" s="22"/>
    </row>
    <row r="864" spans="33:35" x14ac:dyDescent="0.3">
      <c r="AG864" s="22"/>
      <c r="AH864" s="22"/>
      <c r="AI864" s="22"/>
    </row>
    <row r="865" spans="33:35" x14ac:dyDescent="0.3">
      <c r="AG865" s="22"/>
      <c r="AH865" s="22"/>
      <c r="AI865" s="22"/>
    </row>
    <row r="866" spans="33:35" x14ac:dyDescent="0.3">
      <c r="AG866" s="22"/>
      <c r="AH866" s="22"/>
      <c r="AI866" s="22"/>
    </row>
    <row r="867" spans="33:35" x14ac:dyDescent="0.3">
      <c r="AG867" s="22"/>
      <c r="AH867" s="22"/>
      <c r="AI867" s="22"/>
    </row>
    <row r="868" spans="33:35" x14ac:dyDescent="0.3">
      <c r="AG868" s="22"/>
      <c r="AH868" s="22"/>
      <c r="AI868" s="22"/>
    </row>
    <row r="869" spans="33:35" x14ac:dyDescent="0.3">
      <c r="AG869" s="22"/>
      <c r="AH869" s="22"/>
      <c r="AI869" s="22"/>
    </row>
    <row r="870" spans="33:35" x14ac:dyDescent="0.3">
      <c r="AG870" s="22"/>
      <c r="AH870" s="22"/>
      <c r="AI870" s="22"/>
    </row>
    <row r="871" spans="33:35" x14ac:dyDescent="0.3">
      <c r="AG871" s="22"/>
      <c r="AH871" s="22"/>
      <c r="AI871" s="22"/>
    </row>
    <row r="872" spans="33:35" x14ac:dyDescent="0.3">
      <c r="AG872" s="22"/>
      <c r="AH872" s="22"/>
      <c r="AI872" s="22"/>
    </row>
    <row r="873" spans="33:35" x14ac:dyDescent="0.3">
      <c r="AG873" s="22"/>
      <c r="AH873" s="22"/>
      <c r="AI873" s="22"/>
    </row>
    <row r="874" spans="33:35" x14ac:dyDescent="0.3">
      <c r="AG874" s="22"/>
      <c r="AH874" s="22"/>
      <c r="AI874" s="22"/>
    </row>
    <row r="875" spans="33:35" x14ac:dyDescent="0.3">
      <c r="AG875" s="22"/>
      <c r="AH875" s="22"/>
      <c r="AI875" s="22"/>
    </row>
    <row r="876" spans="33:35" x14ac:dyDescent="0.3">
      <c r="AG876" s="22"/>
      <c r="AH876" s="22"/>
      <c r="AI876" s="22"/>
    </row>
    <row r="877" spans="33:35" x14ac:dyDescent="0.3">
      <c r="AG877" s="22"/>
      <c r="AH877" s="22"/>
      <c r="AI877" s="22"/>
    </row>
    <row r="878" spans="33:35" x14ac:dyDescent="0.3">
      <c r="AG878" s="22"/>
      <c r="AH878" s="22"/>
      <c r="AI878" s="22"/>
    </row>
    <row r="879" spans="33:35" x14ac:dyDescent="0.3">
      <c r="AG879" s="22"/>
      <c r="AH879" s="22"/>
      <c r="AI879" s="22"/>
    </row>
    <row r="880" spans="33:35" x14ac:dyDescent="0.3">
      <c r="AG880" s="22"/>
      <c r="AH880" s="22"/>
      <c r="AI880" s="22"/>
    </row>
    <row r="881" spans="33:35" x14ac:dyDescent="0.3">
      <c r="AG881" s="22"/>
      <c r="AH881" s="22"/>
      <c r="AI881" s="22"/>
    </row>
    <row r="882" spans="33:35" x14ac:dyDescent="0.3">
      <c r="AG882" s="22"/>
      <c r="AH882" s="22"/>
      <c r="AI882" s="22"/>
    </row>
    <row r="883" spans="33:35" x14ac:dyDescent="0.3">
      <c r="AG883" s="22"/>
      <c r="AH883" s="22"/>
      <c r="AI883" s="22"/>
    </row>
    <row r="884" spans="33:35" x14ac:dyDescent="0.3">
      <c r="AG884" s="22"/>
      <c r="AH884" s="22"/>
      <c r="AI884" s="22"/>
    </row>
    <row r="885" spans="33:35" x14ac:dyDescent="0.3">
      <c r="AG885" s="22"/>
      <c r="AH885" s="22"/>
      <c r="AI885" s="22"/>
    </row>
    <row r="886" spans="33:35" x14ac:dyDescent="0.3">
      <c r="AG886" s="22"/>
      <c r="AH886" s="22"/>
      <c r="AI886" s="22"/>
    </row>
    <row r="887" spans="33:35" x14ac:dyDescent="0.3">
      <c r="AG887" s="22"/>
      <c r="AH887" s="22"/>
      <c r="AI887" s="22"/>
    </row>
    <row r="888" spans="33:35" x14ac:dyDescent="0.3">
      <c r="AG888" s="22"/>
      <c r="AH888" s="22"/>
      <c r="AI888" s="22"/>
    </row>
    <row r="889" spans="33:35" x14ac:dyDescent="0.3">
      <c r="AG889" s="22"/>
      <c r="AH889" s="22"/>
      <c r="AI889" s="22"/>
    </row>
    <row r="890" spans="33:35" x14ac:dyDescent="0.3">
      <c r="AG890" s="22"/>
      <c r="AH890" s="22"/>
      <c r="AI890" s="22"/>
    </row>
    <row r="891" spans="33:35" x14ac:dyDescent="0.3">
      <c r="AG891" s="22"/>
      <c r="AH891" s="22"/>
      <c r="AI891" s="22"/>
    </row>
    <row r="892" spans="33:35" x14ac:dyDescent="0.3">
      <c r="AG892" s="22"/>
      <c r="AH892" s="22"/>
      <c r="AI892" s="22"/>
    </row>
    <row r="893" spans="33:35" x14ac:dyDescent="0.3">
      <c r="AG893" s="22"/>
      <c r="AH893" s="22"/>
      <c r="AI893" s="22"/>
    </row>
    <row r="894" spans="33:35" x14ac:dyDescent="0.3">
      <c r="AG894" s="22"/>
      <c r="AH894" s="22"/>
      <c r="AI894" s="22"/>
    </row>
    <row r="895" spans="33:35" x14ac:dyDescent="0.3">
      <c r="AG895" s="22"/>
      <c r="AH895" s="22"/>
      <c r="AI895" s="22"/>
    </row>
    <row r="896" spans="33:35" x14ac:dyDescent="0.3">
      <c r="AG896" s="22"/>
      <c r="AH896" s="22"/>
      <c r="AI896" s="22"/>
    </row>
    <row r="897" spans="33:35" x14ac:dyDescent="0.3">
      <c r="AG897" s="22"/>
      <c r="AH897" s="22"/>
      <c r="AI897" s="22"/>
    </row>
    <row r="898" spans="33:35" x14ac:dyDescent="0.3">
      <c r="AG898" s="22"/>
      <c r="AH898" s="22"/>
      <c r="AI898" s="22"/>
    </row>
    <row r="899" spans="33:35" x14ac:dyDescent="0.3">
      <c r="AG899" s="22"/>
      <c r="AH899" s="22"/>
      <c r="AI899" s="22"/>
    </row>
    <row r="900" spans="33:35" x14ac:dyDescent="0.3">
      <c r="AG900" s="22"/>
      <c r="AH900" s="22"/>
      <c r="AI900" s="22"/>
    </row>
    <row r="901" spans="33:35" x14ac:dyDescent="0.3">
      <c r="AG901" s="22"/>
      <c r="AH901" s="22"/>
      <c r="AI901" s="22"/>
    </row>
    <row r="902" spans="33:35" x14ac:dyDescent="0.3">
      <c r="AG902" s="22"/>
      <c r="AH902" s="22"/>
      <c r="AI902" s="22"/>
    </row>
    <row r="903" spans="33:35" x14ac:dyDescent="0.3">
      <c r="AG903" s="22"/>
      <c r="AH903" s="22"/>
      <c r="AI903" s="22"/>
    </row>
    <row r="904" spans="33:35" x14ac:dyDescent="0.3">
      <c r="AG904" s="22"/>
      <c r="AH904" s="22"/>
      <c r="AI904" s="22"/>
    </row>
    <row r="905" spans="33:35" x14ac:dyDescent="0.3">
      <c r="AG905" s="22"/>
      <c r="AH905" s="22"/>
      <c r="AI905" s="22"/>
    </row>
    <row r="906" spans="33:35" x14ac:dyDescent="0.3">
      <c r="AG906" s="22"/>
      <c r="AH906" s="22"/>
      <c r="AI906" s="22"/>
    </row>
    <row r="907" spans="33:35" x14ac:dyDescent="0.3">
      <c r="AG907" s="22"/>
      <c r="AH907" s="22"/>
      <c r="AI907" s="22"/>
    </row>
    <row r="908" spans="33:35" x14ac:dyDescent="0.3">
      <c r="AG908" s="22"/>
      <c r="AH908" s="22"/>
      <c r="AI908" s="22"/>
    </row>
    <row r="909" spans="33:35" x14ac:dyDescent="0.3">
      <c r="AG909" s="22"/>
      <c r="AH909" s="22"/>
      <c r="AI909" s="22"/>
    </row>
    <row r="910" spans="33:35" x14ac:dyDescent="0.3">
      <c r="AG910" s="22"/>
      <c r="AH910" s="22"/>
      <c r="AI910" s="22"/>
    </row>
    <row r="911" spans="33:35" x14ac:dyDescent="0.3">
      <c r="AG911" s="22"/>
      <c r="AH911" s="22"/>
      <c r="AI911" s="22"/>
    </row>
    <row r="912" spans="33:35" x14ac:dyDescent="0.3">
      <c r="AG912" s="22"/>
      <c r="AH912" s="22"/>
      <c r="AI912" s="22"/>
    </row>
    <row r="913" spans="33:35" x14ac:dyDescent="0.3">
      <c r="AG913" s="22"/>
      <c r="AH913" s="22"/>
      <c r="AI913" s="22"/>
    </row>
    <row r="914" spans="33:35" x14ac:dyDescent="0.3">
      <c r="AG914" s="22"/>
      <c r="AH914" s="22"/>
      <c r="AI914" s="22"/>
    </row>
    <row r="915" spans="33:35" x14ac:dyDescent="0.3">
      <c r="AG915" s="22"/>
      <c r="AH915" s="22"/>
      <c r="AI915" s="22"/>
    </row>
    <row r="916" spans="33:35" x14ac:dyDescent="0.3">
      <c r="AG916" s="22"/>
      <c r="AH916" s="22"/>
      <c r="AI916" s="22"/>
    </row>
    <row r="917" spans="33:35" x14ac:dyDescent="0.3">
      <c r="AG917" s="22"/>
      <c r="AH917" s="22"/>
      <c r="AI917" s="22"/>
    </row>
    <row r="918" spans="33:35" x14ac:dyDescent="0.3">
      <c r="AG918" s="22"/>
      <c r="AH918" s="22"/>
      <c r="AI918" s="22"/>
    </row>
    <row r="919" spans="33:35" x14ac:dyDescent="0.3">
      <c r="AG919" s="22"/>
      <c r="AH919" s="22"/>
      <c r="AI919" s="22"/>
    </row>
    <row r="920" spans="33:35" x14ac:dyDescent="0.3">
      <c r="AG920" s="22"/>
      <c r="AH920" s="22"/>
      <c r="AI920" s="22"/>
    </row>
    <row r="921" spans="33:35" x14ac:dyDescent="0.3">
      <c r="AG921" s="22"/>
      <c r="AH921" s="22"/>
      <c r="AI921" s="22"/>
    </row>
    <row r="922" spans="33:35" x14ac:dyDescent="0.3">
      <c r="AG922" s="22"/>
      <c r="AH922" s="22"/>
      <c r="AI922" s="22"/>
    </row>
    <row r="923" spans="33:35" x14ac:dyDescent="0.3">
      <c r="AG923" s="22"/>
      <c r="AH923" s="22"/>
      <c r="AI923" s="22"/>
    </row>
    <row r="924" spans="33:35" x14ac:dyDescent="0.3">
      <c r="AG924" s="22"/>
      <c r="AH924" s="22"/>
      <c r="AI924" s="22"/>
    </row>
    <row r="925" spans="33:35" x14ac:dyDescent="0.3">
      <c r="AG925" s="22"/>
      <c r="AH925" s="22"/>
      <c r="AI925" s="22"/>
    </row>
    <row r="926" spans="33:35" x14ac:dyDescent="0.3">
      <c r="AG926" s="22"/>
      <c r="AH926" s="22"/>
      <c r="AI926" s="22"/>
    </row>
    <row r="927" spans="33:35" x14ac:dyDescent="0.3">
      <c r="AG927" s="22"/>
      <c r="AH927" s="22"/>
      <c r="AI927" s="22"/>
    </row>
    <row r="928" spans="33:35" x14ac:dyDescent="0.3">
      <c r="AG928" s="22"/>
      <c r="AH928" s="22"/>
      <c r="AI928" s="22"/>
    </row>
    <row r="929" spans="33:35" x14ac:dyDescent="0.3">
      <c r="AG929" s="22"/>
      <c r="AH929" s="22"/>
      <c r="AI929" s="22"/>
    </row>
    <row r="930" spans="33:35" x14ac:dyDescent="0.3">
      <c r="AG930" s="22"/>
      <c r="AH930" s="22"/>
      <c r="AI930" s="22"/>
    </row>
    <row r="931" spans="33:35" x14ac:dyDescent="0.3">
      <c r="AG931" s="22"/>
      <c r="AH931" s="22"/>
      <c r="AI931" s="22"/>
    </row>
    <row r="932" spans="33:35" x14ac:dyDescent="0.3">
      <c r="AG932" s="22"/>
      <c r="AH932" s="22"/>
      <c r="AI932" s="22"/>
    </row>
    <row r="933" spans="33:35" x14ac:dyDescent="0.3">
      <c r="AG933" s="22"/>
      <c r="AH933" s="22"/>
      <c r="AI933" s="22"/>
    </row>
    <row r="934" spans="33:35" x14ac:dyDescent="0.3">
      <c r="AG934" s="22"/>
      <c r="AH934" s="22"/>
      <c r="AI934" s="22"/>
    </row>
    <row r="935" spans="33:35" x14ac:dyDescent="0.3">
      <c r="AG935" s="22"/>
      <c r="AH935" s="22"/>
      <c r="AI935" s="22"/>
    </row>
    <row r="936" spans="33:35" x14ac:dyDescent="0.3">
      <c r="AG936" s="22"/>
      <c r="AH936" s="22"/>
      <c r="AI936" s="22"/>
    </row>
    <row r="937" spans="33:35" x14ac:dyDescent="0.3">
      <c r="AG937" s="22"/>
      <c r="AH937" s="22"/>
      <c r="AI937" s="22"/>
    </row>
    <row r="938" spans="33:35" x14ac:dyDescent="0.3">
      <c r="AG938" s="22"/>
      <c r="AH938" s="22"/>
      <c r="AI938" s="22"/>
    </row>
    <row r="939" spans="33:35" x14ac:dyDescent="0.3">
      <c r="AG939" s="22"/>
      <c r="AH939" s="22"/>
      <c r="AI939" s="22"/>
    </row>
    <row r="940" spans="33:35" x14ac:dyDescent="0.3">
      <c r="AG940" s="22"/>
      <c r="AH940" s="22"/>
      <c r="AI940" s="22"/>
    </row>
    <row r="941" spans="33:35" x14ac:dyDescent="0.3">
      <c r="AG941" s="22"/>
      <c r="AH941" s="22"/>
      <c r="AI941" s="22"/>
    </row>
    <row r="942" spans="33:35" x14ac:dyDescent="0.3">
      <c r="AG942" s="22"/>
      <c r="AH942" s="22"/>
      <c r="AI942" s="22"/>
    </row>
    <row r="943" spans="33:35" x14ac:dyDescent="0.3">
      <c r="AG943" s="22"/>
      <c r="AH943" s="22"/>
      <c r="AI943" s="22"/>
    </row>
    <row r="944" spans="33:35" x14ac:dyDescent="0.3">
      <c r="AG944" s="22"/>
      <c r="AH944" s="22"/>
      <c r="AI944" s="22"/>
    </row>
    <row r="945" spans="33:35" x14ac:dyDescent="0.3">
      <c r="AG945" s="22"/>
      <c r="AH945" s="22"/>
      <c r="AI945" s="22"/>
    </row>
    <row r="946" spans="33:35" x14ac:dyDescent="0.3">
      <c r="AG946" s="22"/>
      <c r="AH946" s="22"/>
      <c r="AI946" s="22"/>
    </row>
    <row r="947" spans="33:35" x14ac:dyDescent="0.3">
      <c r="AG947" s="22"/>
      <c r="AH947" s="22"/>
      <c r="AI947" s="22"/>
    </row>
    <row r="948" spans="33:35" x14ac:dyDescent="0.3">
      <c r="AG948" s="22"/>
      <c r="AH948" s="22"/>
      <c r="AI948" s="22"/>
    </row>
    <row r="949" spans="33:35" x14ac:dyDescent="0.3">
      <c r="AG949" s="22"/>
      <c r="AH949" s="22"/>
      <c r="AI949" s="22"/>
    </row>
    <row r="950" spans="33:35" x14ac:dyDescent="0.3">
      <c r="AG950" s="22"/>
      <c r="AH950" s="22"/>
      <c r="AI950" s="22"/>
    </row>
    <row r="951" spans="33:35" x14ac:dyDescent="0.3">
      <c r="AG951" s="22"/>
      <c r="AH951" s="22"/>
      <c r="AI951" s="22"/>
    </row>
    <row r="952" spans="33:35" x14ac:dyDescent="0.3">
      <c r="AG952" s="22"/>
      <c r="AH952" s="22"/>
      <c r="AI952" s="22"/>
    </row>
    <row r="953" spans="33:35" x14ac:dyDescent="0.3">
      <c r="AG953" s="22"/>
      <c r="AH953" s="22"/>
      <c r="AI953" s="22"/>
    </row>
    <row r="954" spans="33:35" x14ac:dyDescent="0.3">
      <c r="AG954" s="22"/>
      <c r="AH954" s="22"/>
      <c r="AI954" s="22"/>
    </row>
    <row r="955" spans="33:35" x14ac:dyDescent="0.3">
      <c r="AG955" s="22"/>
      <c r="AH955" s="22"/>
      <c r="AI955" s="22"/>
    </row>
    <row r="956" spans="33:35" x14ac:dyDescent="0.3">
      <c r="AG956" s="22"/>
      <c r="AH956" s="22"/>
      <c r="AI956" s="22"/>
    </row>
    <row r="957" spans="33:35" x14ac:dyDescent="0.3">
      <c r="AG957" s="22"/>
      <c r="AH957" s="22"/>
      <c r="AI957" s="22"/>
    </row>
    <row r="958" spans="33:35" x14ac:dyDescent="0.3">
      <c r="AG958" s="22"/>
      <c r="AH958" s="22"/>
      <c r="AI958" s="22"/>
    </row>
    <row r="959" spans="33:35" x14ac:dyDescent="0.3">
      <c r="AG959" s="22"/>
      <c r="AH959" s="22"/>
      <c r="AI959" s="22"/>
    </row>
    <row r="960" spans="33:35" x14ac:dyDescent="0.3">
      <c r="AG960" s="22"/>
      <c r="AH960" s="22"/>
      <c r="AI960" s="22"/>
    </row>
    <row r="961" spans="33:35" x14ac:dyDescent="0.3">
      <c r="AG961" s="22"/>
      <c r="AH961" s="22"/>
      <c r="AI961" s="22"/>
    </row>
    <row r="962" spans="33:35" x14ac:dyDescent="0.3">
      <c r="AG962" s="22"/>
      <c r="AH962" s="22"/>
      <c r="AI962" s="22"/>
    </row>
    <row r="963" spans="33:35" x14ac:dyDescent="0.3">
      <c r="AG963" s="22"/>
      <c r="AH963" s="22"/>
      <c r="AI963" s="22"/>
    </row>
    <row r="964" spans="33:35" x14ac:dyDescent="0.3">
      <c r="AG964" s="22"/>
      <c r="AH964" s="22"/>
      <c r="AI964" s="22"/>
    </row>
    <row r="965" spans="33:35" x14ac:dyDescent="0.3">
      <c r="AG965" s="22"/>
      <c r="AH965" s="22"/>
      <c r="AI965" s="22"/>
    </row>
    <row r="966" spans="33:35" x14ac:dyDescent="0.3">
      <c r="AG966" s="22"/>
      <c r="AH966" s="22"/>
      <c r="AI966" s="22"/>
    </row>
    <row r="967" spans="33:35" x14ac:dyDescent="0.3">
      <c r="AG967" s="22"/>
      <c r="AH967" s="22"/>
      <c r="AI967" s="22"/>
    </row>
    <row r="968" spans="33:35" x14ac:dyDescent="0.3">
      <c r="AG968" s="22"/>
      <c r="AH968" s="22"/>
      <c r="AI968" s="22"/>
    </row>
    <row r="969" spans="33:35" x14ac:dyDescent="0.3">
      <c r="AG969" s="22"/>
      <c r="AH969" s="22"/>
      <c r="AI969" s="22"/>
    </row>
    <row r="970" spans="33:35" x14ac:dyDescent="0.3">
      <c r="AG970" s="22"/>
      <c r="AH970" s="22"/>
      <c r="AI970" s="22"/>
    </row>
    <row r="971" spans="33:35" x14ac:dyDescent="0.3">
      <c r="AG971" s="22"/>
      <c r="AH971" s="22"/>
      <c r="AI971" s="22"/>
    </row>
    <row r="972" spans="33:35" x14ac:dyDescent="0.3">
      <c r="AG972" s="22"/>
      <c r="AH972" s="22"/>
      <c r="AI972" s="22"/>
    </row>
    <row r="973" spans="33:35" x14ac:dyDescent="0.3">
      <c r="AG973" s="22"/>
      <c r="AH973" s="22"/>
      <c r="AI973" s="22"/>
    </row>
    <row r="974" spans="33:35" x14ac:dyDescent="0.3">
      <c r="AG974" s="22"/>
      <c r="AH974" s="22"/>
      <c r="AI974" s="22"/>
    </row>
    <row r="975" spans="33:35" x14ac:dyDescent="0.3">
      <c r="AG975" s="22"/>
      <c r="AH975" s="22"/>
      <c r="AI975" s="22"/>
    </row>
    <row r="976" spans="33:35" x14ac:dyDescent="0.3">
      <c r="AG976" s="22"/>
      <c r="AH976" s="22"/>
      <c r="AI976" s="22"/>
    </row>
    <row r="977" spans="33:35" x14ac:dyDescent="0.3">
      <c r="AG977" s="22"/>
      <c r="AH977" s="22"/>
      <c r="AI977" s="22"/>
    </row>
    <row r="978" spans="33:35" x14ac:dyDescent="0.3">
      <c r="AG978" s="22"/>
      <c r="AH978" s="22"/>
      <c r="AI978" s="22"/>
    </row>
    <row r="979" spans="33:35" x14ac:dyDescent="0.3">
      <c r="AG979" s="22"/>
      <c r="AH979" s="22"/>
      <c r="AI979" s="22"/>
    </row>
    <row r="980" spans="33:35" x14ac:dyDescent="0.3">
      <c r="AG980" s="22"/>
      <c r="AH980" s="22"/>
      <c r="AI980" s="22"/>
    </row>
    <row r="981" spans="33:35" x14ac:dyDescent="0.3">
      <c r="AG981" s="22"/>
      <c r="AH981" s="22"/>
      <c r="AI981" s="22"/>
    </row>
    <row r="982" spans="33:35" x14ac:dyDescent="0.3">
      <c r="AG982" s="22"/>
      <c r="AH982" s="22"/>
      <c r="AI982" s="22"/>
    </row>
    <row r="983" spans="33:35" x14ac:dyDescent="0.3">
      <c r="AG983" s="22"/>
      <c r="AH983" s="22"/>
      <c r="AI983" s="22"/>
    </row>
    <row r="984" spans="33:35" x14ac:dyDescent="0.3">
      <c r="AG984" s="22"/>
      <c r="AH984" s="22"/>
      <c r="AI984" s="22"/>
    </row>
    <row r="985" spans="33:35" x14ac:dyDescent="0.3">
      <c r="AG985" s="22"/>
      <c r="AH985" s="22"/>
      <c r="AI985" s="22"/>
    </row>
    <row r="986" spans="33:35" x14ac:dyDescent="0.3">
      <c r="AG986" s="22"/>
      <c r="AH986" s="22"/>
      <c r="AI986" s="22"/>
    </row>
    <row r="987" spans="33:35" x14ac:dyDescent="0.3">
      <c r="AG987" s="22"/>
      <c r="AH987" s="22"/>
      <c r="AI987" s="22"/>
    </row>
    <row r="988" spans="33:35" x14ac:dyDescent="0.3">
      <c r="AG988" s="22"/>
      <c r="AH988" s="22"/>
      <c r="AI988" s="22"/>
    </row>
    <row r="989" spans="33:35" x14ac:dyDescent="0.3">
      <c r="AG989" s="22"/>
      <c r="AH989" s="22"/>
      <c r="AI989" s="22"/>
    </row>
    <row r="990" spans="33:35" x14ac:dyDescent="0.3">
      <c r="AG990" s="22"/>
      <c r="AH990" s="22"/>
      <c r="AI990" s="22"/>
    </row>
    <row r="991" spans="33:35" x14ac:dyDescent="0.3">
      <c r="AG991" s="22"/>
      <c r="AH991" s="22"/>
      <c r="AI991" s="22"/>
    </row>
    <row r="992" spans="33:35" x14ac:dyDescent="0.3">
      <c r="AG992" s="22"/>
      <c r="AH992" s="22"/>
      <c r="AI992" s="22"/>
    </row>
    <row r="993" spans="33:35" x14ac:dyDescent="0.3">
      <c r="AG993" s="22"/>
      <c r="AH993" s="22"/>
      <c r="AI993" s="22"/>
    </row>
    <row r="994" spans="33:35" x14ac:dyDescent="0.3">
      <c r="AG994" s="22"/>
      <c r="AH994" s="22"/>
      <c r="AI994" s="22"/>
    </row>
    <row r="995" spans="33:35" x14ac:dyDescent="0.3">
      <c r="AG995" s="22"/>
      <c r="AH995" s="22"/>
      <c r="AI995" s="22"/>
    </row>
    <row r="996" spans="33:35" x14ac:dyDescent="0.3">
      <c r="AG996" s="22"/>
      <c r="AH996" s="22"/>
      <c r="AI996" s="22"/>
    </row>
    <row r="997" spans="33:35" x14ac:dyDescent="0.3">
      <c r="AG997" s="22"/>
      <c r="AH997" s="22"/>
      <c r="AI997" s="22"/>
    </row>
    <row r="998" spans="33:35" x14ac:dyDescent="0.3">
      <c r="AG998" s="22"/>
      <c r="AH998" s="22"/>
      <c r="AI998" s="22"/>
    </row>
    <row r="999" spans="33:35" x14ac:dyDescent="0.3">
      <c r="AG999" s="22"/>
      <c r="AH999" s="22"/>
      <c r="AI999" s="22"/>
    </row>
    <row r="1000" spans="33:35" x14ac:dyDescent="0.3">
      <c r="AG1000" s="22"/>
      <c r="AH1000" s="22"/>
      <c r="AI1000" s="22"/>
    </row>
    <row r="1001" spans="33:35" x14ac:dyDescent="0.3">
      <c r="AG1001" s="22"/>
      <c r="AH1001" s="22"/>
      <c r="AI1001" s="22"/>
    </row>
    <row r="1002" spans="33:35" x14ac:dyDescent="0.3">
      <c r="AG1002" s="22"/>
      <c r="AH1002" s="22"/>
      <c r="AI1002" s="22"/>
    </row>
    <row r="1003" spans="33:35" x14ac:dyDescent="0.3">
      <c r="AG1003" s="22"/>
      <c r="AH1003" s="22"/>
      <c r="AI1003" s="22"/>
    </row>
    <row r="1004" spans="33:35" x14ac:dyDescent="0.3">
      <c r="AG1004" s="22"/>
      <c r="AH1004" s="22"/>
      <c r="AI1004" s="22"/>
    </row>
    <row r="1005" spans="33:35" x14ac:dyDescent="0.3">
      <c r="AG1005" s="22"/>
      <c r="AH1005" s="22"/>
      <c r="AI1005" s="22"/>
    </row>
    <row r="1006" spans="33:35" x14ac:dyDescent="0.3">
      <c r="AG1006" s="22"/>
      <c r="AH1006" s="22"/>
      <c r="AI1006" s="22"/>
    </row>
    <row r="1007" spans="33:35" x14ac:dyDescent="0.3">
      <c r="AG1007" s="22"/>
      <c r="AH1007" s="22"/>
      <c r="AI1007" s="22"/>
    </row>
    <row r="1008" spans="33:35" x14ac:dyDescent="0.3">
      <c r="AG1008" s="22"/>
      <c r="AH1008" s="22"/>
      <c r="AI1008" s="22"/>
    </row>
    <row r="1009" spans="33:35" x14ac:dyDescent="0.3">
      <c r="AG1009" s="22"/>
      <c r="AH1009" s="22"/>
      <c r="AI1009" s="22"/>
    </row>
    <row r="1010" spans="33:35" x14ac:dyDescent="0.3">
      <c r="AG1010" s="22"/>
      <c r="AH1010" s="22"/>
      <c r="AI1010" s="22"/>
    </row>
    <row r="1011" spans="33:35" x14ac:dyDescent="0.3">
      <c r="AG1011" s="22"/>
      <c r="AH1011" s="22"/>
      <c r="AI1011" s="22"/>
    </row>
    <row r="1012" spans="33:35" x14ac:dyDescent="0.3">
      <c r="AG1012" s="22"/>
      <c r="AH1012" s="22"/>
      <c r="AI1012" s="22"/>
    </row>
    <row r="1013" spans="33:35" x14ac:dyDescent="0.3">
      <c r="AG1013" s="22"/>
      <c r="AH1013" s="22"/>
      <c r="AI1013" s="22"/>
    </row>
    <row r="1014" spans="33:35" x14ac:dyDescent="0.3">
      <c r="AG1014" s="22"/>
      <c r="AH1014" s="22"/>
      <c r="AI1014" s="22"/>
    </row>
    <row r="1015" spans="33:35" x14ac:dyDescent="0.3">
      <c r="AG1015" s="22"/>
      <c r="AH1015" s="22"/>
      <c r="AI1015" s="22"/>
    </row>
    <row r="1016" spans="33:35" x14ac:dyDescent="0.3">
      <c r="AG1016" s="22"/>
      <c r="AH1016" s="22"/>
      <c r="AI1016" s="22"/>
    </row>
    <row r="1017" spans="33:35" x14ac:dyDescent="0.3">
      <c r="AG1017" s="22"/>
      <c r="AH1017" s="22"/>
      <c r="AI1017" s="22"/>
    </row>
    <row r="1018" spans="33:35" x14ac:dyDescent="0.3">
      <c r="AG1018" s="22"/>
      <c r="AH1018" s="22"/>
      <c r="AI1018" s="22"/>
    </row>
    <row r="1019" spans="33:35" x14ac:dyDescent="0.3">
      <c r="AG1019" s="22"/>
      <c r="AH1019" s="22"/>
      <c r="AI1019" s="22"/>
    </row>
    <row r="1020" spans="33:35" x14ac:dyDescent="0.3">
      <c r="AG1020" s="22"/>
      <c r="AH1020" s="22"/>
      <c r="AI1020" s="22"/>
    </row>
    <row r="1021" spans="33:35" x14ac:dyDescent="0.3">
      <c r="AG1021" s="22"/>
      <c r="AH1021" s="22"/>
      <c r="AI1021" s="22"/>
    </row>
    <row r="1022" spans="33:35" x14ac:dyDescent="0.3">
      <c r="AG1022" s="22"/>
      <c r="AH1022" s="22"/>
      <c r="AI1022" s="22"/>
    </row>
    <row r="1023" spans="33:35" x14ac:dyDescent="0.3">
      <c r="AG1023" s="22"/>
      <c r="AH1023" s="22"/>
      <c r="AI1023" s="22"/>
    </row>
    <row r="1024" spans="33:35" x14ac:dyDescent="0.3">
      <c r="AG1024" s="22"/>
      <c r="AH1024" s="22"/>
      <c r="AI1024" s="22"/>
    </row>
    <row r="1025" spans="33:35" x14ac:dyDescent="0.3">
      <c r="AG1025" s="22"/>
      <c r="AH1025" s="22"/>
      <c r="AI1025" s="22"/>
    </row>
    <row r="1026" spans="33:35" x14ac:dyDescent="0.3">
      <c r="AG1026" s="22"/>
      <c r="AH1026" s="22"/>
      <c r="AI1026" s="22"/>
    </row>
    <row r="1027" spans="33:35" x14ac:dyDescent="0.3">
      <c r="AG1027" s="22"/>
      <c r="AH1027" s="22"/>
      <c r="AI1027" s="22"/>
    </row>
    <row r="1028" spans="33:35" x14ac:dyDescent="0.3">
      <c r="AG1028" s="22"/>
      <c r="AH1028" s="22"/>
      <c r="AI1028" s="22"/>
    </row>
    <row r="1029" spans="33:35" x14ac:dyDescent="0.3">
      <c r="AG1029" s="22"/>
      <c r="AH1029" s="22"/>
      <c r="AI1029" s="22"/>
    </row>
    <row r="1030" spans="33:35" x14ac:dyDescent="0.3">
      <c r="AG1030" s="22"/>
      <c r="AH1030" s="22"/>
      <c r="AI1030" s="22"/>
    </row>
    <row r="1031" spans="33:35" x14ac:dyDescent="0.3">
      <c r="AG1031" s="22"/>
      <c r="AH1031" s="22"/>
      <c r="AI1031" s="22"/>
    </row>
    <row r="1032" spans="33:35" x14ac:dyDescent="0.3">
      <c r="AG1032" s="22"/>
      <c r="AH1032" s="22"/>
      <c r="AI1032" s="22"/>
    </row>
    <row r="1033" spans="33:35" x14ac:dyDescent="0.3">
      <c r="AG1033" s="22"/>
      <c r="AH1033" s="22"/>
      <c r="AI1033" s="22"/>
    </row>
    <row r="1034" spans="33:35" x14ac:dyDescent="0.3">
      <c r="AG1034" s="22"/>
      <c r="AH1034" s="22"/>
      <c r="AI1034" s="22"/>
    </row>
    <row r="1035" spans="33:35" x14ac:dyDescent="0.3">
      <c r="AG1035" s="22"/>
      <c r="AH1035" s="22"/>
      <c r="AI1035" s="22"/>
    </row>
  </sheetData>
  <sheetProtection algorithmName="SHA-512" hashValue="7RADE3q9Zb1iPDP62pXBKbePcl0Wc4Afns6NqycDbyiAGRArSo8EDjJJP95n6YgLMSl4Fj8bWIT7Rj8Lt1zI5Q==" saltValue="PLPc2s86IP6tDoWubzIlDg==" spinCount="100000" sheet="1" objects="1" scenarios="1"/>
  <mergeCells count="1">
    <mergeCell ref="A1:AH1"/>
  </mergeCells>
  <dataValidations count="2">
    <dataValidation type="textLength" errorStyle="warning" operator="equal" allowBlank="1" showInputMessage="1" showErrorMessage="1" errorTitle="Longitud del número teléfonico" error="El número teléfonico debe tener una longitud de 10 números" sqref="P9 P4:P6 P58:P59 P63 P51" xr:uid="{00000000-0002-0000-0100-000000000000}">
      <formula1>10</formula1>
    </dataValidation>
    <dataValidation allowBlank="1" showInputMessage="1" showErrorMessage="1" error="El monto del crédito solicitado es de $5,000,000.00" sqref="AG4:AG101" xr:uid="{00000000-0002-0000-0100-000001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2000000}">
          <x14:formula1>
            <xm:f>OPCIONES!$C$5:$C$7</xm:f>
          </x14:formula1>
          <xm:sqref>I4:I251</xm:sqref>
        </x14:dataValidation>
        <x14:dataValidation type="list" allowBlank="1" showInputMessage="1" showErrorMessage="1" xr:uid="{00000000-0002-0000-0100-000003000000}">
          <x14:formula1>
            <xm:f>OPCIONES!$D$6:$D$7</xm:f>
          </x14:formula1>
          <xm:sqref>G4:G251</xm:sqref>
        </x14:dataValidation>
        <x14:dataValidation type="list" allowBlank="1" showInputMessage="1" showErrorMessage="1" xr:uid="{00000000-0002-0000-0100-000004000000}">
          <x14:formula1>
            <xm:f>OPCIONES!$H$6:$H$8</xm:f>
          </x14:formula1>
          <xm:sqref>AB4:AB250</xm:sqref>
        </x14:dataValidation>
        <x14:dataValidation type="list" allowBlank="1" showInputMessage="1" showErrorMessage="1" xr:uid="{00000000-0002-0000-0100-000005000000}">
          <x14:formula1>
            <xm:f>OPCIONES!$J$6:$J$8</xm:f>
          </x14:formula1>
          <xm:sqref>AC4:AC250</xm:sqref>
        </x14:dataValidation>
        <x14:dataValidation type="list" allowBlank="1" showInputMessage="1" showErrorMessage="1" xr:uid="{00000000-0002-0000-0100-000006000000}">
          <x14:formula1>
            <xm:f>OPCIONES!$I$6:$I$7</xm:f>
          </x14:formula1>
          <xm:sqref>AA4:AA250</xm:sqref>
        </x14:dataValidation>
        <x14:dataValidation type="whole" allowBlank="1" showInputMessage="1" showErrorMessage="1" error="El monto del crédito solicitado es de $5,000,000.00" xr:uid="{00000000-0002-0000-0100-000007000000}">
          <x14:formula1>
            <xm:f>OPCIONES!$K$7</xm:f>
          </x14:formula1>
          <x14:formula2>
            <xm:f>OPCIONES!$K$7</xm:f>
          </x14:formula2>
          <xm:sqref>AG102:AG765</xm:sqref>
        </x14:dataValidation>
        <x14:dataValidation type="list" allowBlank="1" showInputMessage="1" showErrorMessage="1" xr:uid="{00000000-0002-0000-0100-000008000000}">
          <x14:formula1>
            <xm:f>OPCIONES!$N$6:$N$8</xm:f>
          </x14:formula1>
          <xm:sqref>AF2 AF4:AF1048576</xm:sqref>
        </x14:dataValidation>
        <x14:dataValidation type="list" allowBlank="1" showInputMessage="1" showErrorMessage="1" xr:uid="{00000000-0002-0000-0100-000009000000}">
          <x14:formula1>
            <xm:f>OPCIONES!$M$6:$M$7</xm:f>
          </x14:formula1>
          <xm:sqref>AH2 AH4:AH1048576</xm:sqref>
        </x14:dataValidation>
        <x14:dataValidation type="list" allowBlank="1" showInputMessage="1" showErrorMessage="1" xr:uid="{00000000-0002-0000-0100-00000A000000}">
          <x14:formula1>
            <xm:f>OPCIONES!$B$5:$B$14</xm:f>
          </x14:formula1>
          <xm:sqref>AE4:AE503</xm:sqref>
        </x14:dataValidation>
        <x14:dataValidation type="list" allowBlank="1" showInputMessage="1" showErrorMessage="1" xr:uid="{00000000-0002-0000-0100-00000B000000}">
          <x14:formula1>
            <xm:f>Actividades!$A$2:$A$124</xm:f>
          </x14:formula1>
          <xm:sqref>S4:S400</xm:sqref>
        </x14:dataValidation>
        <x14:dataValidation type="list" allowBlank="1" showInputMessage="1" showErrorMessage="1" xr:uid="{00000000-0002-0000-0100-00000C000000}">
          <x14:formula1>
            <xm:f>OPCIONES!$Q$6</xm:f>
          </x14:formula1>
          <xm:sqref>AI4:AI538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00"/>
  <sheetViews>
    <sheetView showGridLines="0" topLeftCell="A36" zoomScale="85" zoomScaleNormal="85" zoomScalePageLayoutView="85" workbookViewId="0">
      <selection activeCell="H18" sqref="H18"/>
    </sheetView>
  </sheetViews>
  <sheetFormatPr baseColWidth="10" defaultColWidth="10.6640625" defaultRowHeight="14.4" x14ac:dyDescent="0.3"/>
  <cols>
    <col min="1" max="1" width="4.44140625" customWidth="1"/>
    <col min="2" max="2" width="117.109375" bestFit="1" customWidth="1"/>
    <col min="3" max="3" width="31.33203125" style="63" customWidth="1"/>
    <col min="7" max="7" width="11.88671875" bestFit="1" customWidth="1"/>
  </cols>
  <sheetData>
    <row r="1" spans="2:3" ht="36" customHeight="1" thickBot="1" x14ac:dyDescent="0.35">
      <c r="B1" s="61" t="s">
        <v>540</v>
      </c>
      <c r="C1" s="62" t="s">
        <v>558</v>
      </c>
    </row>
    <row r="2" spans="2:3" ht="4.5" customHeight="1" thickBot="1" x14ac:dyDescent="0.35"/>
    <row r="3" spans="2:3" x14ac:dyDescent="0.3">
      <c r="B3" s="197" t="s">
        <v>541</v>
      </c>
      <c r="C3" s="198"/>
    </row>
    <row r="4" spans="2:3" x14ac:dyDescent="0.3">
      <c r="B4" s="199"/>
      <c r="C4" s="200"/>
    </row>
    <row r="5" spans="2:3" x14ac:dyDescent="0.3">
      <c r="B5" s="199"/>
      <c r="C5" s="200"/>
    </row>
    <row r="6" spans="2:3" ht="15" thickBot="1" x14ac:dyDescent="0.35">
      <c r="B6" s="201"/>
      <c r="C6" s="202"/>
    </row>
    <row r="7" spans="2:3" ht="3" customHeight="1" thickBot="1" x14ac:dyDescent="0.35"/>
    <row r="8" spans="2:3" ht="18" thickBot="1" x14ac:dyDescent="0.35">
      <c r="B8" s="64" t="s">
        <v>559</v>
      </c>
      <c r="C8" s="65" t="s">
        <v>542</v>
      </c>
    </row>
    <row r="9" spans="2:3" x14ac:dyDescent="0.3">
      <c r="B9" s="111" t="s">
        <v>554</v>
      </c>
      <c r="C9" s="112">
        <v>12</v>
      </c>
    </row>
    <row r="10" spans="2:3" x14ac:dyDescent="0.3">
      <c r="B10" s="111" t="s">
        <v>544</v>
      </c>
      <c r="C10" s="112">
        <v>13</v>
      </c>
    </row>
    <row r="11" spans="2:3" x14ac:dyDescent="0.3">
      <c r="B11" s="111" t="s">
        <v>571</v>
      </c>
      <c r="C11" s="112">
        <v>15</v>
      </c>
    </row>
    <row r="12" spans="2:3" x14ac:dyDescent="0.3">
      <c r="B12" s="111" t="s">
        <v>560</v>
      </c>
      <c r="C12" s="112">
        <v>21</v>
      </c>
    </row>
    <row r="13" spans="2:3" x14ac:dyDescent="0.3">
      <c r="B13" s="111" t="s">
        <v>574</v>
      </c>
      <c r="C13" s="112">
        <v>22</v>
      </c>
    </row>
    <row r="14" spans="2:3" x14ac:dyDescent="0.3">
      <c r="B14" s="111" t="s">
        <v>561</v>
      </c>
      <c r="C14" s="112">
        <v>23</v>
      </c>
    </row>
    <row r="15" spans="2:3" x14ac:dyDescent="0.3">
      <c r="B15" s="111" t="s">
        <v>120</v>
      </c>
      <c r="C15" s="112">
        <v>3111</v>
      </c>
    </row>
    <row r="16" spans="2:3" x14ac:dyDescent="0.3">
      <c r="B16" s="111" t="s">
        <v>116</v>
      </c>
      <c r="C16" s="112">
        <v>3112</v>
      </c>
    </row>
    <row r="17" spans="2:3" x14ac:dyDescent="0.3">
      <c r="B17" s="111" t="s">
        <v>410</v>
      </c>
      <c r="C17" s="112">
        <v>3113</v>
      </c>
    </row>
    <row r="18" spans="2:3" x14ac:dyDescent="0.3">
      <c r="B18" s="111" t="s">
        <v>411</v>
      </c>
      <c r="C18" s="112">
        <v>3114</v>
      </c>
    </row>
    <row r="19" spans="2:3" x14ac:dyDescent="0.3">
      <c r="B19" s="111" t="s">
        <v>413</v>
      </c>
      <c r="C19" s="112">
        <v>3115</v>
      </c>
    </row>
    <row r="20" spans="2:3" x14ac:dyDescent="0.3">
      <c r="B20" s="111" t="s">
        <v>572</v>
      </c>
      <c r="C20" s="112">
        <v>3116</v>
      </c>
    </row>
    <row r="21" spans="2:3" x14ac:dyDescent="0.3">
      <c r="B21" s="111" t="s">
        <v>414</v>
      </c>
      <c r="C21" s="112">
        <v>3117</v>
      </c>
    </row>
    <row r="22" spans="2:3" x14ac:dyDescent="0.3">
      <c r="B22" s="111" t="s">
        <v>118</v>
      </c>
      <c r="C22" s="112">
        <v>3118</v>
      </c>
    </row>
    <row r="23" spans="2:3" x14ac:dyDescent="0.3">
      <c r="B23" s="111" t="s">
        <v>119</v>
      </c>
      <c r="C23" s="112">
        <v>3119</v>
      </c>
    </row>
    <row r="24" spans="2:3" x14ac:dyDescent="0.3">
      <c r="B24" s="111" t="s">
        <v>131</v>
      </c>
      <c r="C24" s="112">
        <v>3121</v>
      </c>
    </row>
    <row r="25" spans="2:3" x14ac:dyDescent="0.3">
      <c r="B25" s="111" t="s">
        <v>415</v>
      </c>
      <c r="C25" s="112">
        <v>3122</v>
      </c>
    </row>
    <row r="26" spans="2:3" x14ac:dyDescent="0.3">
      <c r="B26" s="111" t="s">
        <v>416</v>
      </c>
      <c r="C26" s="112">
        <v>3131</v>
      </c>
    </row>
    <row r="27" spans="2:3" x14ac:dyDescent="0.3">
      <c r="B27" s="111" t="s">
        <v>419</v>
      </c>
      <c r="C27" s="112">
        <v>3132</v>
      </c>
    </row>
    <row r="28" spans="2:3" x14ac:dyDescent="0.3">
      <c r="B28" s="111" t="s">
        <v>420</v>
      </c>
      <c r="C28" s="112">
        <v>3133</v>
      </c>
    </row>
    <row r="29" spans="2:3" x14ac:dyDescent="0.3">
      <c r="B29" s="111" t="s">
        <v>422</v>
      </c>
      <c r="C29" s="112">
        <v>3141</v>
      </c>
    </row>
    <row r="30" spans="2:3" x14ac:dyDescent="0.3">
      <c r="B30" s="111" t="s">
        <v>423</v>
      </c>
      <c r="C30" s="112">
        <v>3149</v>
      </c>
    </row>
    <row r="31" spans="2:3" x14ac:dyDescent="0.3">
      <c r="B31" s="111" t="s">
        <v>424</v>
      </c>
      <c r="C31" s="112">
        <v>3151</v>
      </c>
    </row>
    <row r="32" spans="2:3" x14ac:dyDescent="0.3">
      <c r="B32" s="111" t="s">
        <v>426</v>
      </c>
      <c r="C32" s="112">
        <v>3152</v>
      </c>
    </row>
    <row r="33" spans="2:3" x14ac:dyDescent="0.3">
      <c r="B33" s="111" t="s">
        <v>427</v>
      </c>
      <c r="C33" s="112">
        <v>3159</v>
      </c>
    </row>
    <row r="34" spans="2:3" x14ac:dyDescent="0.3">
      <c r="B34" s="111" t="s">
        <v>429</v>
      </c>
      <c r="C34" s="112">
        <v>3161</v>
      </c>
    </row>
    <row r="35" spans="2:3" x14ac:dyDescent="0.3">
      <c r="B35" s="111" t="s">
        <v>430</v>
      </c>
      <c r="C35" s="112">
        <v>3162</v>
      </c>
    </row>
    <row r="36" spans="2:3" x14ac:dyDescent="0.3">
      <c r="B36" s="111" t="s">
        <v>431</v>
      </c>
      <c r="C36" s="112">
        <v>3169</v>
      </c>
    </row>
    <row r="37" spans="2:3" x14ac:dyDescent="0.3">
      <c r="B37" s="111" t="s">
        <v>432</v>
      </c>
      <c r="C37" s="112">
        <v>3211</v>
      </c>
    </row>
    <row r="38" spans="2:3" x14ac:dyDescent="0.3">
      <c r="B38" s="111" t="s">
        <v>434</v>
      </c>
      <c r="C38" s="112">
        <v>3212</v>
      </c>
    </row>
    <row r="39" spans="2:3" x14ac:dyDescent="0.3">
      <c r="B39" s="111" t="s">
        <v>435</v>
      </c>
      <c r="C39" s="112">
        <v>3219</v>
      </c>
    </row>
    <row r="40" spans="2:3" x14ac:dyDescent="0.3">
      <c r="B40" s="111" t="s">
        <v>436</v>
      </c>
      <c r="C40" s="112">
        <v>3221</v>
      </c>
    </row>
    <row r="41" spans="2:3" x14ac:dyDescent="0.3">
      <c r="B41" s="111" t="s">
        <v>132</v>
      </c>
      <c r="C41" s="112">
        <v>3222</v>
      </c>
    </row>
    <row r="42" spans="2:3" x14ac:dyDescent="0.3">
      <c r="B42" s="111" t="s">
        <v>128</v>
      </c>
      <c r="C42" s="112">
        <v>3231</v>
      </c>
    </row>
    <row r="43" spans="2:3" x14ac:dyDescent="0.3">
      <c r="B43" s="111" t="s">
        <v>437</v>
      </c>
      <c r="C43" s="112">
        <v>3241</v>
      </c>
    </row>
    <row r="44" spans="2:3" x14ac:dyDescent="0.3">
      <c r="B44" s="111" t="s">
        <v>123</v>
      </c>
      <c r="C44" s="112">
        <v>3251</v>
      </c>
    </row>
    <row r="45" spans="2:3" x14ac:dyDescent="0.3">
      <c r="B45" s="111" t="s">
        <v>125</v>
      </c>
      <c r="C45" s="112">
        <v>3252</v>
      </c>
    </row>
    <row r="46" spans="2:3" x14ac:dyDescent="0.3">
      <c r="B46" s="111" t="s">
        <v>126</v>
      </c>
      <c r="C46" s="112">
        <v>3253</v>
      </c>
    </row>
    <row r="47" spans="2:3" x14ac:dyDescent="0.3">
      <c r="B47" s="111" t="s">
        <v>108</v>
      </c>
      <c r="C47" s="112">
        <v>3254</v>
      </c>
    </row>
    <row r="48" spans="2:3" x14ac:dyDescent="0.3">
      <c r="B48" s="111" t="s">
        <v>122</v>
      </c>
      <c r="C48" s="112">
        <v>3255</v>
      </c>
    </row>
    <row r="49" spans="2:3" x14ac:dyDescent="0.3">
      <c r="B49" s="111" t="s">
        <v>121</v>
      </c>
      <c r="C49" s="112">
        <v>3256</v>
      </c>
    </row>
    <row r="50" spans="2:3" x14ac:dyDescent="0.3">
      <c r="B50" s="111" t="s">
        <v>124</v>
      </c>
      <c r="C50" s="112">
        <v>3259</v>
      </c>
    </row>
    <row r="51" spans="2:3" x14ac:dyDescent="0.3">
      <c r="B51" s="111" t="s">
        <v>440</v>
      </c>
      <c r="C51" s="112">
        <v>3261</v>
      </c>
    </row>
    <row r="52" spans="2:3" x14ac:dyDescent="0.3">
      <c r="B52" s="111" t="s">
        <v>442</v>
      </c>
      <c r="C52" s="112">
        <v>3262</v>
      </c>
    </row>
    <row r="53" spans="2:3" x14ac:dyDescent="0.3">
      <c r="B53" s="111" t="s">
        <v>444</v>
      </c>
      <c r="C53" s="112">
        <v>3271</v>
      </c>
    </row>
    <row r="54" spans="2:3" x14ac:dyDescent="0.3">
      <c r="B54" s="111" t="s">
        <v>446</v>
      </c>
      <c r="C54" s="112">
        <v>3272</v>
      </c>
    </row>
    <row r="55" spans="2:3" x14ac:dyDescent="0.3">
      <c r="B55" s="111" t="s">
        <v>447</v>
      </c>
      <c r="C55" s="112">
        <v>3273</v>
      </c>
    </row>
    <row r="56" spans="2:3" x14ac:dyDescent="0.3">
      <c r="B56" s="111" t="s">
        <v>448</v>
      </c>
      <c r="C56" s="112">
        <v>3274</v>
      </c>
    </row>
    <row r="57" spans="2:3" x14ac:dyDescent="0.3">
      <c r="B57" s="111" t="s">
        <v>449</v>
      </c>
      <c r="C57" s="112">
        <v>3279</v>
      </c>
    </row>
    <row r="58" spans="2:3" x14ac:dyDescent="0.3">
      <c r="B58" s="111" t="s">
        <v>450</v>
      </c>
      <c r="C58" s="112">
        <v>3311</v>
      </c>
    </row>
    <row r="59" spans="2:3" x14ac:dyDescent="0.3">
      <c r="B59" s="111" t="s">
        <v>452</v>
      </c>
      <c r="C59" s="112">
        <v>3312</v>
      </c>
    </row>
    <row r="60" spans="2:3" x14ac:dyDescent="0.3">
      <c r="B60" s="111" t="s">
        <v>453</v>
      </c>
      <c r="C60" s="112">
        <v>3313</v>
      </c>
    </row>
    <row r="61" spans="2:3" x14ac:dyDescent="0.3">
      <c r="B61" s="111" t="s">
        <v>454</v>
      </c>
      <c r="C61" s="112">
        <v>3314</v>
      </c>
    </row>
    <row r="62" spans="2:3" x14ac:dyDescent="0.3">
      <c r="B62" s="111" t="s">
        <v>455</v>
      </c>
      <c r="C62" s="112">
        <v>3315</v>
      </c>
    </row>
    <row r="63" spans="2:3" x14ac:dyDescent="0.3">
      <c r="B63" s="111" t="s">
        <v>457</v>
      </c>
      <c r="C63" s="112">
        <v>3321</v>
      </c>
    </row>
    <row r="64" spans="2:3" x14ac:dyDescent="0.3">
      <c r="B64" s="111" t="s">
        <v>458</v>
      </c>
      <c r="C64" s="112">
        <v>3322</v>
      </c>
    </row>
    <row r="65" spans="2:3" x14ac:dyDescent="0.3">
      <c r="B65" s="111" t="s">
        <v>459</v>
      </c>
      <c r="C65" s="112">
        <v>3323</v>
      </c>
    </row>
    <row r="66" spans="2:3" x14ac:dyDescent="0.3">
      <c r="B66" s="111" t="s">
        <v>460</v>
      </c>
      <c r="C66" s="112">
        <v>3324</v>
      </c>
    </row>
    <row r="67" spans="2:3" x14ac:dyDescent="0.3">
      <c r="B67" s="111" t="s">
        <v>461</v>
      </c>
      <c r="C67" s="112">
        <v>3325</v>
      </c>
    </row>
    <row r="68" spans="2:3" x14ac:dyDescent="0.3">
      <c r="B68" s="111" t="s">
        <v>462</v>
      </c>
      <c r="C68" s="112">
        <v>3326</v>
      </c>
    </row>
    <row r="69" spans="2:3" x14ac:dyDescent="0.3">
      <c r="B69" s="111" t="s">
        <v>197</v>
      </c>
      <c r="C69" s="112">
        <v>3327</v>
      </c>
    </row>
    <row r="70" spans="2:3" x14ac:dyDescent="0.3">
      <c r="B70" s="111" t="s">
        <v>463</v>
      </c>
      <c r="C70" s="112">
        <v>3328</v>
      </c>
    </row>
    <row r="71" spans="2:3" x14ac:dyDescent="0.3">
      <c r="B71" s="111" t="s">
        <v>464</v>
      </c>
      <c r="C71" s="112">
        <v>3329</v>
      </c>
    </row>
    <row r="72" spans="2:3" x14ac:dyDescent="0.3">
      <c r="B72" s="111" t="s">
        <v>465</v>
      </c>
      <c r="C72" s="112">
        <v>3331</v>
      </c>
    </row>
    <row r="73" spans="2:3" x14ac:dyDescent="0.3">
      <c r="B73" s="111" t="s">
        <v>466</v>
      </c>
      <c r="C73" s="112">
        <v>3332</v>
      </c>
    </row>
    <row r="74" spans="2:3" x14ac:dyDescent="0.3">
      <c r="B74" s="111" t="s">
        <v>467</v>
      </c>
      <c r="C74" s="112">
        <v>3333</v>
      </c>
    </row>
    <row r="75" spans="2:3" x14ac:dyDescent="0.3">
      <c r="B75" s="111" t="s">
        <v>468</v>
      </c>
      <c r="C75" s="112">
        <v>3334</v>
      </c>
    </row>
    <row r="76" spans="2:3" x14ac:dyDescent="0.3">
      <c r="B76" s="111" t="s">
        <v>469</v>
      </c>
      <c r="C76" s="112">
        <v>3335</v>
      </c>
    </row>
    <row r="77" spans="2:3" x14ac:dyDescent="0.3">
      <c r="B77" s="111" t="s">
        <v>470</v>
      </c>
      <c r="C77" s="112">
        <v>3336</v>
      </c>
    </row>
    <row r="78" spans="2:3" x14ac:dyDescent="0.3">
      <c r="B78" s="111" t="s">
        <v>471</v>
      </c>
      <c r="C78" s="112">
        <v>3339</v>
      </c>
    </row>
    <row r="79" spans="2:3" x14ac:dyDescent="0.3">
      <c r="B79" s="111" t="s">
        <v>472</v>
      </c>
      <c r="C79" s="112">
        <v>3341</v>
      </c>
    </row>
    <row r="80" spans="2:3" x14ac:dyDescent="0.3">
      <c r="B80" s="111" t="s">
        <v>473</v>
      </c>
      <c r="C80" s="112">
        <v>3342</v>
      </c>
    </row>
    <row r="81" spans="2:3" x14ac:dyDescent="0.3">
      <c r="B81" s="111" t="s">
        <v>474</v>
      </c>
      <c r="C81" s="112">
        <v>3343</v>
      </c>
    </row>
    <row r="82" spans="2:3" x14ac:dyDescent="0.3">
      <c r="B82" s="111" t="s">
        <v>475</v>
      </c>
      <c r="C82" s="112">
        <v>3344</v>
      </c>
    </row>
    <row r="83" spans="2:3" x14ac:dyDescent="0.3">
      <c r="B83" s="111" t="s">
        <v>476</v>
      </c>
      <c r="C83" s="112">
        <v>3345</v>
      </c>
    </row>
    <row r="84" spans="2:3" x14ac:dyDescent="0.3">
      <c r="B84" s="111" t="s">
        <v>477</v>
      </c>
      <c r="C84" s="112">
        <v>3346</v>
      </c>
    </row>
    <row r="85" spans="2:3" x14ac:dyDescent="0.3">
      <c r="B85" s="111" t="s">
        <v>478</v>
      </c>
      <c r="C85" s="112">
        <v>3351</v>
      </c>
    </row>
    <row r="86" spans="2:3" x14ac:dyDescent="0.3">
      <c r="B86" s="111" t="s">
        <v>479</v>
      </c>
      <c r="C86" s="112">
        <v>3352</v>
      </c>
    </row>
    <row r="87" spans="2:3" x14ac:dyDescent="0.3">
      <c r="B87" s="111" t="s">
        <v>480</v>
      </c>
      <c r="C87" s="112">
        <v>3353</v>
      </c>
    </row>
    <row r="88" spans="2:3" x14ac:dyDescent="0.3">
      <c r="B88" s="111" t="s">
        <v>481</v>
      </c>
      <c r="C88" s="112">
        <v>3359</v>
      </c>
    </row>
    <row r="89" spans="2:3" x14ac:dyDescent="0.3">
      <c r="B89" s="111" t="s">
        <v>482</v>
      </c>
      <c r="C89" s="112">
        <v>3361</v>
      </c>
    </row>
    <row r="90" spans="2:3" x14ac:dyDescent="0.3">
      <c r="B90" s="111" t="s">
        <v>483</v>
      </c>
      <c r="C90" s="112">
        <v>3362</v>
      </c>
    </row>
    <row r="91" spans="2:3" x14ac:dyDescent="0.3">
      <c r="B91" s="111" t="s">
        <v>484</v>
      </c>
      <c r="C91" s="112">
        <v>3363</v>
      </c>
    </row>
    <row r="92" spans="2:3" x14ac:dyDescent="0.3">
      <c r="B92" s="111" t="s">
        <v>485</v>
      </c>
      <c r="C92" s="112">
        <v>3364</v>
      </c>
    </row>
    <row r="93" spans="2:3" x14ac:dyDescent="0.3">
      <c r="B93" s="111" t="s">
        <v>486</v>
      </c>
      <c r="C93" s="112">
        <v>3365</v>
      </c>
    </row>
    <row r="94" spans="2:3" x14ac:dyDescent="0.3">
      <c r="B94" s="111" t="s">
        <v>487</v>
      </c>
      <c r="C94" s="112">
        <v>3366</v>
      </c>
    </row>
    <row r="95" spans="2:3" x14ac:dyDescent="0.3">
      <c r="B95" s="111" t="s">
        <v>127</v>
      </c>
      <c r="C95" s="112">
        <v>3369</v>
      </c>
    </row>
    <row r="96" spans="2:3" x14ac:dyDescent="0.3">
      <c r="B96" s="111" t="s">
        <v>129</v>
      </c>
      <c r="C96" s="112">
        <v>3371</v>
      </c>
    </row>
    <row r="97" spans="2:3" x14ac:dyDescent="0.3">
      <c r="B97" s="111" t="s">
        <v>130</v>
      </c>
      <c r="C97" s="112">
        <v>3372</v>
      </c>
    </row>
    <row r="98" spans="2:3" x14ac:dyDescent="0.3">
      <c r="B98" s="111" t="s">
        <v>489</v>
      </c>
      <c r="C98" s="112">
        <v>3379</v>
      </c>
    </row>
    <row r="99" spans="2:3" x14ac:dyDescent="0.3">
      <c r="B99" s="111" t="s">
        <v>490</v>
      </c>
      <c r="C99" s="112">
        <v>3391</v>
      </c>
    </row>
    <row r="100" spans="2:3" ht="15" thickBot="1" x14ac:dyDescent="0.35">
      <c r="B100" s="114" t="s">
        <v>491</v>
      </c>
      <c r="C100" s="115">
        <v>3399</v>
      </c>
    </row>
  </sheetData>
  <mergeCells count="1">
    <mergeCell ref="B3:C6"/>
  </mergeCells>
  <pageMargins left="0.70866141732283472" right="0.70866141732283472" top="0.74803149606299213" bottom="0.74803149606299213" header="0.31496062992125984" footer="0.31496062992125984"/>
  <headerFooter>
    <oddFooter>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8"/>
  <sheetViews>
    <sheetView showGridLines="0" zoomScale="85" zoomScaleNormal="85" zoomScalePageLayoutView="85" workbookViewId="0">
      <selection activeCell="B11" sqref="B11:B24"/>
    </sheetView>
  </sheetViews>
  <sheetFormatPr baseColWidth="10" defaultColWidth="10.6640625" defaultRowHeight="14.4" x14ac:dyDescent="0.3"/>
  <cols>
    <col min="1" max="1" width="4.44140625" customWidth="1"/>
    <col min="2" max="2" width="149.33203125" bestFit="1" customWidth="1"/>
    <col min="3" max="3" width="28.6640625" style="63" customWidth="1"/>
    <col min="4" max="4" width="13.44140625" customWidth="1"/>
  </cols>
  <sheetData>
    <row r="1" spans="1:3" ht="36" customHeight="1" thickBot="1" x14ac:dyDescent="0.35">
      <c r="B1" s="61" t="s">
        <v>540</v>
      </c>
      <c r="C1" s="62" t="s">
        <v>558</v>
      </c>
    </row>
    <row r="2" spans="1:3" ht="4.5" customHeight="1" thickBot="1" x14ac:dyDescent="0.35"/>
    <row r="3" spans="1:3" x14ac:dyDescent="0.3">
      <c r="B3" s="197" t="s">
        <v>543</v>
      </c>
      <c r="C3" s="198"/>
    </row>
    <row r="4" spans="1:3" x14ac:dyDescent="0.3">
      <c r="B4" s="199"/>
      <c r="C4" s="200"/>
    </row>
    <row r="5" spans="1:3" x14ac:dyDescent="0.3">
      <c r="B5" s="199"/>
      <c r="C5" s="200"/>
    </row>
    <row r="6" spans="1:3" ht="15" thickBot="1" x14ac:dyDescent="0.35">
      <c r="B6" s="201"/>
      <c r="C6" s="202"/>
    </row>
    <row r="7" spans="1:3" ht="3" customHeight="1" thickBot="1" x14ac:dyDescent="0.35"/>
    <row r="8" spans="1:3" ht="18" thickBot="1" x14ac:dyDescent="0.35">
      <c r="B8" s="64" t="s">
        <v>565</v>
      </c>
      <c r="C8" s="65" t="s">
        <v>542</v>
      </c>
    </row>
    <row r="9" spans="1:3" ht="15.6" x14ac:dyDescent="0.3">
      <c r="B9" s="66"/>
      <c r="C9" s="67"/>
    </row>
    <row r="10" spans="1:3" ht="19.5" customHeight="1" thickBot="1" x14ac:dyDescent="0.35">
      <c r="B10" s="68" t="s">
        <v>566</v>
      </c>
      <c r="C10" s="69" t="s">
        <v>567</v>
      </c>
    </row>
    <row r="11" spans="1:3" s="110" customFormat="1" x14ac:dyDescent="0.3">
      <c r="A11" s="110" t="s">
        <v>654</v>
      </c>
      <c r="B11" s="108" t="s">
        <v>573</v>
      </c>
      <c r="C11" s="109">
        <v>10</v>
      </c>
    </row>
    <row r="12" spans="1:3" s="110" customFormat="1" x14ac:dyDescent="0.3">
      <c r="A12" s="110" t="s">
        <v>653</v>
      </c>
      <c r="B12" s="111" t="s">
        <v>531</v>
      </c>
      <c r="C12" s="112">
        <v>11</v>
      </c>
    </row>
    <row r="13" spans="1:3" s="110" customFormat="1" x14ac:dyDescent="0.3">
      <c r="A13" s="110" t="s">
        <v>653</v>
      </c>
      <c r="B13" s="111" t="s">
        <v>114</v>
      </c>
      <c r="C13" s="112">
        <v>48</v>
      </c>
    </row>
    <row r="14" spans="1:3" s="110" customFormat="1" x14ac:dyDescent="0.3">
      <c r="A14" s="110" t="s">
        <v>653</v>
      </c>
      <c r="B14" s="111" t="s">
        <v>534</v>
      </c>
      <c r="C14" s="112">
        <v>51</v>
      </c>
    </row>
    <row r="15" spans="1:3" s="110" customFormat="1" x14ac:dyDescent="0.3">
      <c r="A15" s="110" t="s">
        <v>653</v>
      </c>
      <c r="B15" s="111" t="s">
        <v>112</v>
      </c>
      <c r="C15" s="112">
        <v>52</v>
      </c>
    </row>
    <row r="16" spans="1:3" s="110" customFormat="1" x14ac:dyDescent="0.3">
      <c r="A16" s="110" t="s">
        <v>653</v>
      </c>
      <c r="B16" s="111" t="s">
        <v>555</v>
      </c>
      <c r="C16" s="112">
        <v>53</v>
      </c>
    </row>
    <row r="17" spans="1:4" s="110" customFormat="1" x14ac:dyDescent="0.3">
      <c r="A17" s="110" t="s">
        <v>653</v>
      </c>
      <c r="B17" s="111" t="s">
        <v>115</v>
      </c>
      <c r="C17" s="112">
        <v>54</v>
      </c>
    </row>
    <row r="18" spans="1:4" s="110" customFormat="1" x14ac:dyDescent="0.3">
      <c r="A18" s="110" t="s">
        <v>653</v>
      </c>
      <c r="B18" s="113" t="s">
        <v>575</v>
      </c>
      <c r="C18" s="112">
        <v>55</v>
      </c>
    </row>
    <row r="19" spans="1:4" s="110" customFormat="1" x14ac:dyDescent="0.3">
      <c r="A19" s="110" t="s">
        <v>653</v>
      </c>
      <c r="B19" s="113" t="s">
        <v>556</v>
      </c>
      <c r="C19" s="112">
        <v>56</v>
      </c>
    </row>
    <row r="20" spans="1:4" s="110" customFormat="1" x14ac:dyDescent="0.3">
      <c r="A20" s="110" t="s">
        <v>653</v>
      </c>
      <c r="B20" s="111" t="s">
        <v>576</v>
      </c>
      <c r="C20" s="112">
        <v>61</v>
      </c>
    </row>
    <row r="21" spans="1:4" s="110" customFormat="1" x14ac:dyDescent="0.3">
      <c r="A21" s="110" t="s">
        <v>653</v>
      </c>
      <c r="B21" s="113" t="s">
        <v>111</v>
      </c>
      <c r="C21" s="112">
        <v>62</v>
      </c>
    </row>
    <row r="22" spans="1:4" x14ac:dyDescent="0.3">
      <c r="A22" s="110" t="s">
        <v>653</v>
      </c>
      <c r="B22" s="113" t="s">
        <v>564</v>
      </c>
      <c r="C22" s="112">
        <v>71</v>
      </c>
      <c r="D22" s="110"/>
    </row>
    <row r="23" spans="1:4" x14ac:dyDescent="0.3">
      <c r="A23" s="110" t="s">
        <v>653</v>
      </c>
      <c r="B23" s="113" t="s">
        <v>535</v>
      </c>
      <c r="C23" s="112">
        <v>72</v>
      </c>
      <c r="D23" s="110"/>
    </row>
    <row r="24" spans="1:4" ht="15" thickBot="1" x14ac:dyDescent="0.35">
      <c r="A24" s="110" t="s">
        <v>653</v>
      </c>
      <c r="B24" s="114" t="s">
        <v>577</v>
      </c>
      <c r="C24" s="115">
        <v>81</v>
      </c>
      <c r="D24" s="110"/>
    </row>
    <row r="95" spans="2:3" ht="15" thickBot="1" x14ac:dyDescent="0.35"/>
    <row r="96" spans="2:3" x14ac:dyDescent="0.3">
      <c r="B96" s="74" t="s">
        <v>531</v>
      </c>
      <c r="C96" s="75">
        <v>11</v>
      </c>
    </row>
    <row r="97" spans="2:4" x14ac:dyDescent="0.3">
      <c r="B97" s="76" t="s">
        <v>562</v>
      </c>
      <c r="C97" s="77">
        <v>43</v>
      </c>
    </row>
    <row r="98" spans="2:4" x14ac:dyDescent="0.3">
      <c r="B98" s="76" t="s">
        <v>563</v>
      </c>
      <c r="C98" s="77">
        <v>46</v>
      </c>
    </row>
    <row r="99" spans="2:4" x14ac:dyDescent="0.3">
      <c r="B99" s="76" t="s">
        <v>114</v>
      </c>
      <c r="C99" s="77">
        <v>48</v>
      </c>
    </row>
    <row r="100" spans="2:4" x14ac:dyDescent="0.3">
      <c r="B100" s="76" t="s">
        <v>534</v>
      </c>
      <c r="C100" s="77">
        <v>51</v>
      </c>
    </row>
    <row r="101" spans="2:4" x14ac:dyDescent="0.3">
      <c r="B101" s="78" t="s">
        <v>112</v>
      </c>
      <c r="C101" s="79">
        <v>52</v>
      </c>
      <c r="D101" s="80"/>
    </row>
    <row r="102" spans="2:4" x14ac:dyDescent="0.3">
      <c r="B102" s="76" t="s">
        <v>555</v>
      </c>
      <c r="C102" s="77">
        <v>53</v>
      </c>
    </row>
    <row r="103" spans="2:4" x14ac:dyDescent="0.3">
      <c r="B103" s="76" t="s">
        <v>115</v>
      </c>
      <c r="C103" s="77">
        <v>54</v>
      </c>
    </row>
    <row r="104" spans="2:4" x14ac:dyDescent="0.3">
      <c r="B104" s="76" t="s">
        <v>556</v>
      </c>
      <c r="C104" s="77">
        <v>56</v>
      </c>
    </row>
    <row r="105" spans="2:4" x14ac:dyDescent="0.3">
      <c r="B105" s="81" t="s">
        <v>557</v>
      </c>
      <c r="C105" s="77">
        <v>61</v>
      </c>
    </row>
    <row r="106" spans="2:4" x14ac:dyDescent="0.3">
      <c r="B106" s="81" t="s">
        <v>532</v>
      </c>
      <c r="C106" s="77">
        <v>62</v>
      </c>
    </row>
    <row r="107" spans="2:4" x14ac:dyDescent="0.3">
      <c r="B107" s="76" t="s">
        <v>564</v>
      </c>
      <c r="C107" s="77">
        <v>71</v>
      </c>
    </row>
    <row r="108" spans="2:4" ht="15" thickBot="1" x14ac:dyDescent="0.35">
      <c r="B108" s="82" t="s">
        <v>535</v>
      </c>
      <c r="C108" s="83">
        <v>72</v>
      </c>
    </row>
  </sheetData>
  <mergeCells count="1">
    <mergeCell ref="B3:C6"/>
  </mergeCells>
  <pageMargins left="0.70866141732283472" right="0.70866141732283472" top="0.74803149606299213" bottom="0.74803149606299213" header="0.31496062992125984" footer="0.31496062992125984"/>
  <headerFooter>
    <oddFooter>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4"/>
  <sheetViews>
    <sheetView topLeftCell="B1" zoomScale="90" zoomScaleNormal="90" workbookViewId="0">
      <pane ySplit="1" topLeftCell="A18" activePane="bottomLeft" state="frozen"/>
      <selection pane="bottomLeft" activeCell="B24" sqref="B24"/>
    </sheetView>
  </sheetViews>
  <sheetFormatPr baseColWidth="10" defaultRowHeight="14.4" x14ac:dyDescent="0.3"/>
  <cols>
    <col min="1" max="1" width="61.44140625" customWidth="1"/>
    <col min="2" max="2" width="46.5546875" customWidth="1"/>
    <col min="3" max="3" width="11.88671875" bestFit="1" customWidth="1"/>
    <col min="4" max="4" width="16.33203125" customWidth="1"/>
    <col min="7" max="7" width="42.5546875" customWidth="1"/>
    <col min="9" max="9" width="24.33203125" customWidth="1"/>
    <col min="11" max="11" width="55.44140625" customWidth="1"/>
    <col min="12" max="12" width="29.109375" customWidth="1"/>
    <col min="13" max="13" width="132.44140625" bestFit="1" customWidth="1"/>
    <col min="14" max="14" width="53.109375" hidden="1" customWidth="1"/>
  </cols>
  <sheetData>
    <row r="1" spans="1:14" s="18" customFormat="1" ht="51.75" customHeight="1" x14ac:dyDescent="0.3">
      <c r="A1" s="14" t="s">
        <v>492</v>
      </c>
      <c r="B1" s="14" t="s">
        <v>533</v>
      </c>
      <c r="C1" s="15" t="s">
        <v>398</v>
      </c>
      <c r="D1" s="15" t="s">
        <v>399</v>
      </c>
      <c r="E1" s="16" t="s">
        <v>400</v>
      </c>
      <c r="F1" s="15" t="s">
        <v>401</v>
      </c>
      <c r="G1" s="15" t="s">
        <v>402</v>
      </c>
      <c r="H1" s="60" t="s">
        <v>403</v>
      </c>
      <c r="I1" s="15" t="s">
        <v>404</v>
      </c>
      <c r="J1" s="60" t="s">
        <v>405</v>
      </c>
      <c r="K1" s="15" t="s">
        <v>406</v>
      </c>
      <c r="L1" s="17" t="s">
        <v>407</v>
      </c>
      <c r="M1" s="17" t="s">
        <v>539</v>
      </c>
      <c r="N1" s="18" t="s">
        <v>568</v>
      </c>
    </row>
    <row r="2" spans="1:14" s="35" customFormat="1" ht="21.9" customHeight="1" x14ac:dyDescent="0.3">
      <c r="A2" s="86" t="str">
        <f>J2&amp;" "&amp;K2</f>
        <v>43111 Comercio al por mayor de abarrotes</v>
      </c>
      <c r="B2" s="86" t="str">
        <f>CONCATENATE(E2, " ", G2)</f>
        <v>10 Comercio al por mayor</v>
      </c>
      <c r="C2" s="89">
        <v>2</v>
      </c>
      <c r="D2" s="90" t="s">
        <v>66</v>
      </c>
      <c r="E2" s="89">
        <v>10</v>
      </c>
      <c r="F2" s="89">
        <v>43</v>
      </c>
      <c r="G2" s="91" t="s">
        <v>562</v>
      </c>
      <c r="H2" s="89">
        <v>4311</v>
      </c>
      <c r="I2" s="91" t="s">
        <v>696</v>
      </c>
      <c r="J2" s="89">
        <v>43111</v>
      </c>
      <c r="K2" s="91" t="s">
        <v>695</v>
      </c>
      <c r="L2" s="88" t="s">
        <v>409</v>
      </c>
      <c r="M2" s="88" t="str">
        <f t="shared" ref="M2:M50" si="0">H2&amp;" "&amp;I2</f>
        <v>4311 Comercio al por mayor de abarrotes y alimentos</v>
      </c>
      <c r="N2" s="85" t="e">
        <f>VLOOKUP(K2,'ANEXO 1'!$B$10:$B$97,1,0)</f>
        <v>#N/A</v>
      </c>
    </row>
    <row r="3" spans="1:14" s="35" customFormat="1" ht="21.9" customHeight="1" x14ac:dyDescent="0.3">
      <c r="A3" s="86" t="str">
        <f t="shared" ref="A3:A12" si="1">J3&amp;" "&amp;K3</f>
        <v>46111 Comercio al por menor en tiendas de abarrotes, ultramarinos y misceláneas</v>
      </c>
      <c r="B3" s="86" t="str">
        <f t="shared" ref="B3:B12" si="2">CONCATENATE(E3, " ", G3)</f>
        <v>10 Comercio al por menor</v>
      </c>
      <c r="C3" s="89">
        <v>2</v>
      </c>
      <c r="D3" s="90" t="s">
        <v>66</v>
      </c>
      <c r="E3" s="89">
        <v>10</v>
      </c>
      <c r="F3" s="89">
        <v>46</v>
      </c>
      <c r="G3" s="91" t="s">
        <v>563</v>
      </c>
      <c r="H3" s="89">
        <v>4611</v>
      </c>
      <c r="I3" s="91" t="s">
        <v>706</v>
      </c>
      <c r="J3" s="89">
        <v>46111</v>
      </c>
      <c r="K3" s="91" t="s">
        <v>698</v>
      </c>
      <c r="L3" s="88"/>
      <c r="M3" s="88" t="str">
        <f t="shared" si="0"/>
        <v>4611 Comercio al por menor de abarrotes y alimentos</v>
      </c>
      <c r="N3" s="85"/>
    </row>
    <row r="4" spans="1:14" s="35" customFormat="1" ht="21.9" customHeight="1" x14ac:dyDescent="0.3">
      <c r="A4" s="86" t="str">
        <f t="shared" si="1"/>
        <v>4621 Comercio al por menor en tiendas de autoservicio</v>
      </c>
      <c r="B4" s="86" t="str">
        <f t="shared" si="2"/>
        <v>10 Comercio al por menor</v>
      </c>
      <c r="C4" s="89">
        <v>2</v>
      </c>
      <c r="D4" s="90" t="s">
        <v>66</v>
      </c>
      <c r="E4" s="89">
        <v>10</v>
      </c>
      <c r="F4" s="89">
        <v>46</v>
      </c>
      <c r="G4" s="91" t="s">
        <v>563</v>
      </c>
      <c r="H4" s="89">
        <v>462</v>
      </c>
      <c r="I4" s="91" t="s">
        <v>707</v>
      </c>
      <c r="J4" s="89">
        <v>4621</v>
      </c>
      <c r="K4" s="91" t="s">
        <v>699</v>
      </c>
      <c r="L4" s="88"/>
      <c r="M4" s="88" t="str">
        <f t="shared" si="0"/>
        <v>462 Comercio al por menor en tiendas de autoservicio y departamentales</v>
      </c>
      <c r="N4" s="85"/>
    </row>
    <row r="5" spans="1:14" s="35" customFormat="1" ht="21.9" customHeight="1" x14ac:dyDescent="0.3">
      <c r="A5" s="86" t="str">
        <f t="shared" si="1"/>
        <v>4631 Comercio al por menor de productos textiles, excepto ropa</v>
      </c>
      <c r="B5" s="86" t="str">
        <f t="shared" si="2"/>
        <v>10 Comercio al por menor</v>
      </c>
      <c r="C5" s="89">
        <v>2</v>
      </c>
      <c r="D5" s="90" t="s">
        <v>66</v>
      </c>
      <c r="E5" s="89">
        <v>10</v>
      </c>
      <c r="F5" s="89">
        <v>46</v>
      </c>
      <c r="G5" s="91" t="s">
        <v>563</v>
      </c>
      <c r="H5" s="89">
        <v>463</v>
      </c>
      <c r="I5" s="91" t="s">
        <v>708</v>
      </c>
      <c r="J5" s="89">
        <v>4631</v>
      </c>
      <c r="K5" s="91" t="s">
        <v>700</v>
      </c>
      <c r="L5" s="88"/>
      <c r="M5" s="88" t="str">
        <f t="shared" si="0"/>
        <v>463 Comercio al por menor de productos textiles, bisutería, accesorios de vestir y calzado</v>
      </c>
      <c r="N5" s="85"/>
    </row>
    <row r="6" spans="1:14" s="35" customFormat="1" ht="21.9" customHeight="1" x14ac:dyDescent="0.3">
      <c r="A6" s="86" t="str">
        <f t="shared" si="1"/>
        <v>46411 Comercio al por menor de productos farmacéuticos y naturistas</v>
      </c>
      <c r="B6" s="86" t="str">
        <f t="shared" si="2"/>
        <v>10 Comercio al por menor</v>
      </c>
      <c r="C6" s="89">
        <v>2</v>
      </c>
      <c r="D6" s="90" t="s">
        <v>66</v>
      </c>
      <c r="E6" s="89">
        <v>10</v>
      </c>
      <c r="F6" s="89">
        <v>46</v>
      </c>
      <c r="G6" s="91" t="s">
        <v>563</v>
      </c>
      <c r="H6" s="89">
        <v>464</v>
      </c>
      <c r="I6" s="91" t="s">
        <v>709</v>
      </c>
      <c r="J6" s="89">
        <v>46411</v>
      </c>
      <c r="K6" s="91" t="s">
        <v>701</v>
      </c>
      <c r="L6" s="88"/>
      <c r="M6" s="88" t="str">
        <f t="shared" si="0"/>
        <v>464 Comercio al por menor de artículos para el cuidado de la salud</v>
      </c>
      <c r="N6" s="85"/>
    </row>
    <row r="7" spans="1:14" s="35" customFormat="1" ht="21.9" customHeight="1" x14ac:dyDescent="0.3">
      <c r="A7" s="86" t="str">
        <f t="shared" si="1"/>
        <v>4651 Comercio al por menor de artículos de perfumería y joyería</v>
      </c>
      <c r="B7" s="86" t="str">
        <f t="shared" si="2"/>
        <v>10 Comercio al por menor</v>
      </c>
      <c r="C7" s="89">
        <v>2</v>
      </c>
      <c r="D7" s="90" t="s">
        <v>66</v>
      </c>
      <c r="E7" s="89">
        <v>10</v>
      </c>
      <c r="F7" s="89">
        <v>46</v>
      </c>
      <c r="G7" s="91" t="s">
        <v>563</v>
      </c>
      <c r="H7" s="89">
        <v>465</v>
      </c>
      <c r="I7" s="91" t="s">
        <v>710</v>
      </c>
      <c r="J7" s="89">
        <v>4651</v>
      </c>
      <c r="K7" s="91" t="s">
        <v>702</v>
      </c>
      <c r="L7" s="88"/>
      <c r="M7" s="88" t="str">
        <f t="shared" si="0"/>
        <v>465 Comercio al por menor de artículos de papelería, para el esparcimiento y otros artículos de uso personal</v>
      </c>
      <c r="N7" s="85"/>
    </row>
    <row r="8" spans="1:14" s="35" customFormat="1" ht="21.9" customHeight="1" x14ac:dyDescent="0.3">
      <c r="A8" s="86" t="str">
        <f t="shared" si="1"/>
        <v>4661 Comercio al por menor de muebles para el hogar y otros enseres domésticos</v>
      </c>
      <c r="B8" s="86" t="str">
        <f t="shared" si="2"/>
        <v>10 Comercio al por menor</v>
      </c>
      <c r="C8" s="89">
        <v>2</v>
      </c>
      <c r="D8" s="90" t="s">
        <v>66</v>
      </c>
      <c r="E8" s="89">
        <v>10</v>
      </c>
      <c r="F8" s="89">
        <v>46</v>
      </c>
      <c r="G8" s="91" t="s">
        <v>563</v>
      </c>
      <c r="H8" s="89">
        <v>466</v>
      </c>
      <c r="I8" s="91" t="s">
        <v>711</v>
      </c>
      <c r="J8" s="89">
        <v>4661</v>
      </c>
      <c r="K8" s="91" t="s">
        <v>703</v>
      </c>
      <c r="L8" s="88"/>
      <c r="M8" s="88" t="str">
        <f t="shared" si="0"/>
        <v>466 Comercio al por menor de enseres domésticos, computadoras, artículos para la decoración de interiores y artículos usados</v>
      </c>
      <c r="N8" s="85"/>
    </row>
    <row r="9" spans="1:14" s="35" customFormat="1" ht="21.9" customHeight="1" x14ac:dyDescent="0.3">
      <c r="A9" s="86" t="str">
        <f t="shared" si="1"/>
        <v>4671 Comercio al por menor de artículos de ferretería, tlapalería y vidrios</v>
      </c>
      <c r="B9" s="86" t="str">
        <f t="shared" si="2"/>
        <v>10 Comercio al por menor</v>
      </c>
      <c r="C9" s="89">
        <v>2</v>
      </c>
      <c r="D9" s="90" t="s">
        <v>66</v>
      </c>
      <c r="E9" s="89">
        <v>10</v>
      </c>
      <c r="F9" s="89">
        <v>46</v>
      </c>
      <c r="G9" s="91" t="s">
        <v>563</v>
      </c>
      <c r="H9" s="89">
        <v>467</v>
      </c>
      <c r="I9" s="91" t="s">
        <v>704</v>
      </c>
      <c r="J9" s="89">
        <v>4671</v>
      </c>
      <c r="K9" s="91" t="s">
        <v>704</v>
      </c>
      <c r="L9" s="88"/>
      <c r="M9" s="88" t="str">
        <f t="shared" si="0"/>
        <v>467 Comercio al por menor de artículos de ferretería, tlapalería y vidrios</v>
      </c>
      <c r="N9" s="85"/>
    </row>
    <row r="10" spans="1:14" s="35" customFormat="1" ht="21.9" customHeight="1" x14ac:dyDescent="0.3">
      <c r="A10" s="86" t="str">
        <f t="shared" si="1"/>
        <v>4681 Comercio al por menor de automóviles y camionetas</v>
      </c>
      <c r="B10" s="86" t="str">
        <f t="shared" si="2"/>
        <v>10 Comercio al por menor</v>
      </c>
      <c r="C10" s="89">
        <v>2</v>
      </c>
      <c r="D10" s="90" t="s">
        <v>66</v>
      </c>
      <c r="E10" s="89">
        <v>10</v>
      </c>
      <c r="F10" s="89">
        <v>46</v>
      </c>
      <c r="G10" s="91" t="s">
        <v>563</v>
      </c>
      <c r="H10" s="89">
        <v>468</v>
      </c>
      <c r="I10" s="91" t="s">
        <v>712</v>
      </c>
      <c r="J10" s="89">
        <v>4681</v>
      </c>
      <c r="K10" s="91" t="s">
        <v>705</v>
      </c>
      <c r="L10" s="88"/>
      <c r="M10" s="88" t="str">
        <f t="shared" si="0"/>
        <v>468 Comercio al por menor de vehículos de motor, refacciones, combustibles y lubricantes</v>
      </c>
      <c r="N10" s="85"/>
    </row>
    <row r="11" spans="1:14" s="35" customFormat="1" ht="21.9" customHeight="1" x14ac:dyDescent="0.3">
      <c r="A11" s="86" t="str">
        <f>J11&amp;" "&amp;K11</f>
        <v>10 Otros Comercios</v>
      </c>
      <c r="B11" s="86" t="str">
        <f>CONCATENATE(E11, " ", G11)</f>
        <v>10 Comercio</v>
      </c>
      <c r="C11" s="89">
        <v>2</v>
      </c>
      <c r="D11" s="90" t="s">
        <v>66</v>
      </c>
      <c r="E11" s="89">
        <v>10</v>
      </c>
      <c r="F11" s="89">
        <v>10</v>
      </c>
      <c r="G11" s="91" t="s">
        <v>573</v>
      </c>
      <c r="H11" s="89">
        <v>10</v>
      </c>
      <c r="I11" s="91" t="s">
        <v>573</v>
      </c>
      <c r="J11" s="89">
        <v>10</v>
      </c>
      <c r="K11" s="91" t="s">
        <v>733</v>
      </c>
      <c r="L11" s="88"/>
      <c r="M11" s="88" t="str">
        <f t="shared" si="0"/>
        <v>10 Comercio</v>
      </c>
      <c r="N11" s="85"/>
    </row>
    <row r="12" spans="1:14" s="35" customFormat="1" ht="21.9" customHeight="1" x14ac:dyDescent="0.3">
      <c r="A12" s="86" t="str">
        <f t="shared" si="1"/>
        <v>5311 Alquiler sin intermediación de bienes raíces</v>
      </c>
      <c r="B12" s="86" t="str">
        <f t="shared" si="2"/>
        <v>11 Servicios inmobiliarios y de alquiler de bienes muebles e intangibles</v>
      </c>
      <c r="C12" s="89">
        <v>3</v>
      </c>
      <c r="D12" s="90" t="s">
        <v>67</v>
      </c>
      <c r="E12" s="89">
        <v>11</v>
      </c>
      <c r="F12" s="89">
        <v>53</v>
      </c>
      <c r="G12" s="91" t="s">
        <v>555</v>
      </c>
      <c r="H12" s="89">
        <v>531</v>
      </c>
      <c r="I12" s="91" t="s">
        <v>714</v>
      </c>
      <c r="J12" s="89">
        <v>5311</v>
      </c>
      <c r="K12" s="91" t="s">
        <v>713</v>
      </c>
      <c r="L12" s="88"/>
      <c r="M12" s="88" t="str">
        <f t="shared" si="0"/>
        <v>531 Servicios inmobiliarios</v>
      </c>
      <c r="N12" s="85"/>
    </row>
    <row r="13" spans="1:14" s="35" customFormat="1" ht="21.9" customHeight="1" x14ac:dyDescent="0.3">
      <c r="A13" s="86" t="str">
        <f t="shared" ref="A13:A21" si="3">J13&amp;" "&amp;K13</f>
        <v>5321 Alquiler de automóviles, camiones y otros transportes terrestres</v>
      </c>
      <c r="B13" s="86" t="str">
        <f t="shared" ref="B13:B21" si="4">CONCATENATE(E13, " ", G13)</f>
        <v>11 Servicios inmobiliarios y de alquiler de bienes muebles e intangibles</v>
      </c>
      <c r="C13" s="89">
        <v>3</v>
      </c>
      <c r="D13" s="90" t="s">
        <v>67</v>
      </c>
      <c r="E13" s="89">
        <v>11</v>
      </c>
      <c r="F13" s="89">
        <v>53</v>
      </c>
      <c r="G13" s="91" t="s">
        <v>555</v>
      </c>
      <c r="H13" s="89">
        <v>532</v>
      </c>
      <c r="I13" s="91" t="s">
        <v>716</v>
      </c>
      <c r="J13" s="89">
        <v>5321</v>
      </c>
      <c r="K13" s="91" t="s">
        <v>715</v>
      </c>
      <c r="L13" s="88"/>
      <c r="M13" s="88" t="str">
        <f t="shared" si="0"/>
        <v>532 Servicios de alquiler de bienes muebles</v>
      </c>
      <c r="N13" s="85"/>
    </row>
    <row r="14" spans="1:14" s="35" customFormat="1" ht="21.9" customHeight="1" x14ac:dyDescent="0.3">
      <c r="A14" s="86" t="str">
        <f t="shared" si="3"/>
        <v>5415 Servicios de diseño de sistemas de cómputo y servicios relacionados</v>
      </c>
      <c r="B14" s="86" t="str">
        <f t="shared" si="4"/>
        <v>11 Servicios profesionales, científicos y técnicos</v>
      </c>
      <c r="C14" s="89">
        <v>3</v>
      </c>
      <c r="D14" s="90" t="s">
        <v>67</v>
      </c>
      <c r="E14" s="89">
        <v>11</v>
      </c>
      <c r="F14" s="89">
        <v>54</v>
      </c>
      <c r="G14" s="91" t="s">
        <v>115</v>
      </c>
      <c r="H14" s="89">
        <v>541</v>
      </c>
      <c r="I14" s="91" t="s">
        <v>115</v>
      </c>
      <c r="J14" s="89">
        <v>5415</v>
      </c>
      <c r="K14" s="91" t="s">
        <v>717</v>
      </c>
      <c r="L14" s="88"/>
      <c r="M14" s="88" t="str">
        <f t="shared" si="0"/>
        <v>541 Servicios profesionales, científicos y técnicos</v>
      </c>
      <c r="N14" s="85"/>
    </row>
    <row r="15" spans="1:14" s="35" customFormat="1" ht="21.9" customHeight="1" x14ac:dyDescent="0.3">
      <c r="A15" s="86" t="str">
        <f t="shared" si="3"/>
        <v>5617 Servicios de limpieza</v>
      </c>
      <c r="B15" s="86" t="str">
        <f t="shared" si="4"/>
        <v>11 Servicios de apoyo a los negocios y manejo de residuos, y servicios de remediación</v>
      </c>
      <c r="C15" s="89">
        <v>3</v>
      </c>
      <c r="D15" s="90" t="s">
        <v>67</v>
      </c>
      <c r="E15" s="89">
        <v>11</v>
      </c>
      <c r="F15" s="89">
        <v>56</v>
      </c>
      <c r="G15" s="91" t="s">
        <v>720</v>
      </c>
      <c r="H15" s="89">
        <v>561</v>
      </c>
      <c r="I15" s="91" t="s">
        <v>719</v>
      </c>
      <c r="J15" s="89">
        <v>5617</v>
      </c>
      <c r="K15" s="91" t="s">
        <v>718</v>
      </c>
      <c r="L15" s="88"/>
      <c r="M15" s="88" t="str">
        <f t="shared" si="0"/>
        <v>561 Servicios de apoyo a los negocios</v>
      </c>
      <c r="N15" s="85"/>
    </row>
    <row r="16" spans="1:14" s="35" customFormat="1" ht="21.9" customHeight="1" x14ac:dyDescent="0.3">
      <c r="A16" s="86" t="str">
        <f t="shared" si="3"/>
        <v>5621 Recolección de residuos</v>
      </c>
      <c r="B16" s="86" t="str">
        <f t="shared" si="4"/>
        <v>11 Servicios de apoyo a los negocios y manejo de residuos, y servicios de remediación</v>
      </c>
      <c r="C16" s="89">
        <v>3</v>
      </c>
      <c r="D16" s="90" t="s">
        <v>67</v>
      </c>
      <c r="E16" s="89">
        <v>11</v>
      </c>
      <c r="F16" s="89">
        <v>56</v>
      </c>
      <c r="G16" s="91" t="s">
        <v>720</v>
      </c>
      <c r="H16" s="89">
        <v>562</v>
      </c>
      <c r="I16" s="91" t="s">
        <v>722</v>
      </c>
      <c r="J16" s="89">
        <v>5621</v>
      </c>
      <c r="K16" s="91" t="s">
        <v>721</v>
      </c>
      <c r="L16" s="88"/>
      <c r="M16" s="88" t="str">
        <f t="shared" si="0"/>
        <v>562 Manejo de residuos y servicios de remediación</v>
      </c>
      <c r="N16" s="85"/>
    </row>
    <row r="17" spans="1:14" s="35" customFormat="1" ht="21.9" customHeight="1" x14ac:dyDescent="0.3">
      <c r="A17" s="86" t="str">
        <f t="shared" si="3"/>
        <v>6117 Cualquier nivel de apoyo a la educación</v>
      </c>
      <c r="B17" s="86" t="str">
        <f t="shared" si="4"/>
        <v>11 Servicios educativos</v>
      </c>
      <c r="C17" s="89">
        <v>3</v>
      </c>
      <c r="D17" s="90" t="s">
        <v>67</v>
      </c>
      <c r="E17" s="89">
        <v>11</v>
      </c>
      <c r="F17" s="89">
        <v>611</v>
      </c>
      <c r="G17" s="91" t="s">
        <v>557</v>
      </c>
      <c r="H17" s="89">
        <v>611</v>
      </c>
      <c r="I17" s="91" t="s">
        <v>557</v>
      </c>
      <c r="J17" s="89">
        <v>6117</v>
      </c>
      <c r="K17" s="91" t="s">
        <v>723</v>
      </c>
      <c r="L17" s="88"/>
      <c r="M17" s="88" t="str">
        <f t="shared" si="0"/>
        <v>611 Servicios educativos</v>
      </c>
      <c r="N17" s="85"/>
    </row>
    <row r="18" spans="1:14" s="35" customFormat="1" ht="21.9" customHeight="1" x14ac:dyDescent="0.3">
      <c r="A18" s="86" t="str">
        <f t="shared" si="3"/>
        <v>6211 Consultorios médicos</v>
      </c>
      <c r="B18" s="86" t="str">
        <f t="shared" si="4"/>
        <v>11 Servicios de salud y de asistencia social</v>
      </c>
      <c r="C18" s="89">
        <v>3</v>
      </c>
      <c r="D18" s="90" t="s">
        <v>67</v>
      </c>
      <c r="E18" s="89">
        <v>11</v>
      </c>
      <c r="F18" s="89">
        <v>62</v>
      </c>
      <c r="G18" s="91" t="s">
        <v>532</v>
      </c>
      <c r="H18" s="89">
        <v>621</v>
      </c>
      <c r="I18" s="91" t="s">
        <v>725</v>
      </c>
      <c r="J18" s="89">
        <v>6211</v>
      </c>
      <c r="K18" s="91" t="s">
        <v>724</v>
      </c>
      <c r="L18" s="88"/>
      <c r="M18" s="88" t="str">
        <f t="shared" si="0"/>
        <v>621 Servicios médicos de consulta externa y servicios relacionados</v>
      </c>
      <c r="N18" s="85"/>
    </row>
    <row r="19" spans="1:14" s="35" customFormat="1" ht="21.9" customHeight="1" x14ac:dyDescent="0.3">
      <c r="A19" s="86" t="str">
        <f t="shared" si="3"/>
        <v>6221 Hospitales generales</v>
      </c>
      <c r="B19" s="86" t="str">
        <f t="shared" si="4"/>
        <v>11 Servicios de salud y de asistencia social</v>
      </c>
      <c r="C19" s="89">
        <v>3</v>
      </c>
      <c r="D19" s="90" t="s">
        <v>67</v>
      </c>
      <c r="E19" s="89">
        <v>11</v>
      </c>
      <c r="F19" s="89">
        <v>62</v>
      </c>
      <c r="G19" s="91" t="s">
        <v>532</v>
      </c>
      <c r="H19" s="89">
        <v>622</v>
      </c>
      <c r="I19" s="91" t="s">
        <v>727</v>
      </c>
      <c r="J19" s="89">
        <v>6221</v>
      </c>
      <c r="K19" s="91" t="s">
        <v>726</v>
      </c>
      <c r="L19" s="88"/>
      <c r="M19" s="88" t="str">
        <f t="shared" si="0"/>
        <v>622 Hospitales</v>
      </c>
      <c r="N19" s="85"/>
    </row>
    <row r="20" spans="1:14" s="35" customFormat="1" ht="21.9" customHeight="1" x14ac:dyDescent="0.3">
      <c r="A20" s="86" t="str">
        <f t="shared" si="3"/>
        <v>7111 Compañías y grupos de espectáculos artísticos y culturales</v>
      </c>
      <c r="B20" s="86" t="str">
        <f t="shared" si="4"/>
        <v>11 Servicios de esparcimiento culturales y deportivos, y otros servicios recreativos</v>
      </c>
      <c r="C20" s="89">
        <v>3</v>
      </c>
      <c r="D20" s="90" t="s">
        <v>67</v>
      </c>
      <c r="E20" s="89">
        <v>11</v>
      </c>
      <c r="F20" s="89">
        <v>71</v>
      </c>
      <c r="G20" s="91" t="s">
        <v>564</v>
      </c>
      <c r="H20" s="89">
        <v>711</v>
      </c>
      <c r="I20" s="91" t="s">
        <v>728</v>
      </c>
      <c r="J20" s="89">
        <v>7111</v>
      </c>
      <c r="K20" s="91" t="s">
        <v>729</v>
      </c>
      <c r="L20" s="88"/>
      <c r="M20" s="88" t="str">
        <f t="shared" si="0"/>
        <v>711 Servicios artísticos, culturales y deportivos, y otros servicios relacionados</v>
      </c>
      <c r="N20" s="85"/>
    </row>
    <row r="21" spans="1:14" s="35" customFormat="1" ht="21.9" customHeight="1" x14ac:dyDescent="0.3">
      <c r="A21" s="86" t="str">
        <f t="shared" si="3"/>
        <v>8111 Reparación y mantenimiento de automóviles y camiones</v>
      </c>
      <c r="B21" s="86" t="str">
        <f t="shared" si="4"/>
        <v>11 Otros servicios excepto actividades gubernamentales</v>
      </c>
      <c r="C21" s="89">
        <v>3</v>
      </c>
      <c r="D21" s="90" t="s">
        <v>67</v>
      </c>
      <c r="E21" s="89">
        <v>11</v>
      </c>
      <c r="F21" s="89">
        <v>81</v>
      </c>
      <c r="G21" s="91" t="s">
        <v>579</v>
      </c>
      <c r="H21" s="89">
        <v>811</v>
      </c>
      <c r="I21" s="91" t="s">
        <v>731</v>
      </c>
      <c r="J21" s="89">
        <v>8111</v>
      </c>
      <c r="K21" s="91" t="s">
        <v>730</v>
      </c>
      <c r="L21" s="88"/>
      <c r="M21" s="88" t="str">
        <f t="shared" si="0"/>
        <v>811 Servicios de reparación y mantenimiento</v>
      </c>
      <c r="N21" s="85"/>
    </row>
    <row r="22" spans="1:14" s="35" customFormat="1" ht="21.9" customHeight="1" x14ac:dyDescent="0.3">
      <c r="A22" s="86" t="str">
        <f t="shared" ref="A22:A50" si="5">J22&amp;" "&amp;K22</f>
        <v>11 Otros Servicios</v>
      </c>
      <c r="B22" s="86" t="str">
        <f t="shared" ref="B22:B50" si="6">CONCATENATE(E22, " ", G22)</f>
        <v>11 Servicios</v>
      </c>
      <c r="C22" s="89">
        <v>3</v>
      </c>
      <c r="D22" s="90" t="s">
        <v>67</v>
      </c>
      <c r="E22" s="89">
        <v>11</v>
      </c>
      <c r="F22" s="89">
        <v>11</v>
      </c>
      <c r="G22" s="91" t="s">
        <v>531</v>
      </c>
      <c r="H22" s="89">
        <v>11</v>
      </c>
      <c r="I22" s="91" t="s">
        <v>531</v>
      </c>
      <c r="J22" s="89">
        <v>11</v>
      </c>
      <c r="K22" s="91" t="s">
        <v>732</v>
      </c>
      <c r="L22" s="88" t="s">
        <v>409</v>
      </c>
      <c r="M22" s="88" t="str">
        <f t="shared" si="0"/>
        <v>11 Servicios</v>
      </c>
      <c r="N22" s="85" t="e">
        <f>VLOOKUP(K22,'ANEXO 1'!$B$10:$B$97,1,0)</f>
        <v>#N/A</v>
      </c>
    </row>
    <row r="23" spans="1:14" s="35" customFormat="1" ht="21.9" customHeight="1" x14ac:dyDescent="0.3">
      <c r="A23" s="86" t="str">
        <f t="shared" si="5"/>
        <v>12 Tratamiento de agua para uso industrial</v>
      </c>
      <c r="B23" s="86" t="str">
        <f t="shared" si="6"/>
        <v>12 Tratamiento de agua para uso industrial</v>
      </c>
      <c r="C23" s="89">
        <v>1</v>
      </c>
      <c r="D23" s="90" t="s">
        <v>23</v>
      </c>
      <c r="E23" s="89">
        <v>12</v>
      </c>
      <c r="F23" s="89">
        <v>12</v>
      </c>
      <c r="G23" s="91" t="s">
        <v>554</v>
      </c>
      <c r="H23" s="89">
        <v>12</v>
      </c>
      <c r="I23" s="91" t="s">
        <v>554</v>
      </c>
      <c r="J23" s="89">
        <v>12</v>
      </c>
      <c r="K23" s="91" t="s">
        <v>554</v>
      </c>
      <c r="L23" s="88" t="s">
        <v>409</v>
      </c>
      <c r="M23" s="88" t="str">
        <f t="shared" si="0"/>
        <v>12 Tratamiento de agua para uso industrial</v>
      </c>
      <c r="N23" s="85" t="e">
        <f>VLOOKUP(K23,'ANEXO 1'!$B$10:$B$97,1,0)</f>
        <v>#N/A</v>
      </c>
    </row>
    <row r="24" spans="1:14" s="35" customFormat="1" ht="21.9" customHeight="1" x14ac:dyDescent="0.3">
      <c r="A24" s="86" t="str">
        <f t="shared" si="5"/>
        <v>13 Electricidad</v>
      </c>
      <c r="B24" s="86" t="str">
        <f t="shared" si="6"/>
        <v>13 Electricidad</v>
      </c>
      <c r="C24" s="89">
        <v>1</v>
      </c>
      <c r="D24" s="90" t="s">
        <v>23</v>
      </c>
      <c r="E24" s="89">
        <v>13</v>
      </c>
      <c r="F24" s="89">
        <v>13</v>
      </c>
      <c r="G24" s="91" t="s">
        <v>544</v>
      </c>
      <c r="H24" s="89">
        <v>13</v>
      </c>
      <c r="I24" s="91" t="s">
        <v>544</v>
      </c>
      <c r="J24" s="89">
        <v>13</v>
      </c>
      <c r="K24" s="91" t="s">
        <v>544</v>
      </c>
      <c r="L24" s="88"/>
      <c r="M24" s="88" t="str">
        <f t="shared" si="0"/>
        <v>13 Electricidad</v>
      </c>
      <c r="N24" s="85" t="s">
        <v>569</v>
      </c>
    </row>
    <row r="25" spans="1:14" s="35" customFormat="1" ht="21.9" customHeight="1" x14ac:dyDescent="0.3">
      <c r="A25" s="86" t="str">
        <f t="shared" si="5"/>
        <v>22 Generación, transmisión y distribución de energía eléctrica, suministro de agua y de gas por ductos al consumidro final</v>
      </c>
      <c r="B25" s="86" t="str">
        <f t="shared" si="6"/>
        <v>22 Generación, transmisión y distribución de energía eléctrica, suministro de agua y de gas por ductos al consumidro final</v>
      </c>
      <c r="C25" s="87">
        <v>3</v>
      </c>
      <c r="D25" s="86" t="s">
        <v>23</v>
      </c>
      <c r="E25" s="92">
        <v>22</v>
      </c>
      <c r="F25" s="87">
        <v>22</v>
      </c>
      <c r="G25" s="91" t="s">
        <v>545</v>
      </c>
      <c r="H25" s="92">
        <v>22</v>
      </c>
      <c r="I25" s="93" t="s">
        <v>545</v>
      </c>
      <c r="J25" s="92">
        <v>22</v>
      </c>
      <c r="K25" s="93" t="s">
        <v>545</v>
      </c>
      <c r="L25" s="88"/>
      <c r="M25" s="88" t="str">
        <f t="shared" si="0"/>
        <v>22 Generación, transmisión y distribución de energía eléctrica, suministro de agua y de gas por ductos al consumidro final</v>
      </c>
      <c r="N25" s="85"/>
    </row>
    <row r="26" spans="1:14" s="35" customFormat="1" ht="21.9" customHeight="1" x14ac:dyDescent="0.3">
      <c r="A26" s="86" t="str">
        <f t="shared" si="5"/>
        <v>23 Construcción</v>
      </c>
      <c r="B26" s="86" t="str">
        <f t="shared" si="6"/>
        <v>23 Construcción</v>
      </c>
      <c r="C26" s="89">
        <v>1</v>
      </c>
      <c r="D26" s="90" t="s">
        <v>23</v>
      </c>
      <c r="E26" s="89">
        <v>23</v>
      </c>
      <c r="F26" s="89">
        <v>23</v>
      </c>
      <c r="G26" s="91" t="s">
        <v>561</v>
      </c>
      <c r="H26" s="89">
        <v>23</v>
      </c>
      <c r="I26" s="91" t="s">
        <v>561</v>
      </c>
      <c r="J26" s="89">
        <v>23</v>
      </c>
      <c r="K26" s="91" t="s">
        <v>561</v>
      </c>
      <c r="L26" s="88"/>
      <c r="M26" s="88" t="str">
        <f t="shared" si="0"/>
        <v>23 Construcción</v>
      </c>
      <c r="N26" s="85"/>
    </row>
    <row r="27" spans="1:14" s="35" customFormat="1" ht="21.9" customHeight="1" x14ac:dyDescent="0.3">
      <c r="A27" s="86" t="str">
        <f t="shared" si="5"/>
        <v>48 Transportes, correos y almacenamiento</v>
      </c>
      <c r="B27" s="86" t="str">
        <f t="shared" si="6"/>
        <v>48 Transportes, correos y almacenamiento</v>
      </c>
      <c r="C27" s="87">
        <v>3</v>
      </c>
      <c r="D27" s="86" t="s">
        <v>67</v>
      </c>
      <c r="E27" s="92">
        <v>48</v>
      </c>
      <c r="F27" s="87">
        <v>48</v>
      </c>
      <c r="G27" s="93" t="s">
        <v>114</v>
      </c>
      <c r="H27" s="92">
        <v>48</v>
      </c>
      <c r="I27" s="93" t="s">
        <v>114</v>
      </c>
      <c r="J27" s="92">
        <v>48</v>
      </c>
      <c r="K27" s="93" t="s">
        <v>114</v>
      </c>
      <c r="L27" s="88"/>
      <c r="M27" s="88" t="str">
        <f t="shared" si="0"/>
        <v>48 Transportes, correos y almacenamiento</v>
      </c>
      <c r="N27" s="85"/>
    </row>
    <row r="28" spans="1:14" s="35" customFormat="1" ht="21.9" customHeight="1" x14ac:dyDescent="0.3">
      <c r="A28" s="86" t="str">
        <f t="shared" si="5"/>
        <v>51 Información en medios masivos</v>
      </c>
      <c r="B28" s="86" t="str">
        <f t="shared" si="6"/>
        <v>51 Información en medios masivos</v>
      </c>
      <c r="C28" s="87">
        <v>3</v>
      </c>
      <c r="D28" s="86" t="s">
        <v>67</v>
      </c>
      <c r="E28" s="92">
        <v>51</v>
      </c>
      <c r="F28" s="87">
        <v>51</v>
      </c>
      <c r="G28" s="93" t="s">
        <v>534</v>
      </c>
      <c r="H28" s="92">
        <v>51</v>
      </c>
      <c r="I28" s="93" t="s">
        <v>534</v>
      </c>
      <c r="J28" s="92">
        <v>51</v>
      </c>
      <c r="K28" s="93" t="s">
        <v>534</v>
      </c>
      <c r="L28" s="88"/>
      <c r="M28" s="88" t="str">
        <f t="shared" si="0"/>
        <v>51 Información en medios masivos</v>
      </c>
      <c r="N28" s="85"/>
    </row>
    <row r="29" spans="1:14" s="35" customFormat="1" ht="21.9" customHeight="1" x14ac:dyDescent="0.3">
      <c r="A29" s="86" t="str">
        <f t="shared" si="5"/>
        <v>52 Servicios financieros y de seguros</v>
      </c>
      <c r="B29" s="86" t="str">
        <f t="shared" si="6"/>
        <v>52 Servicios financieros y de seguros</v>
      </c>
      <c r="C29" s="89">
        <v>3</v>
      </c>
      <c r="D29" s="90" t="s">
        <v>67</v>
      </c>
      <c r="E29" s="89">
        <v>52</v>
      </c>
      <c r="F29" s="89">
        <v>52</v>
      </c>
      <c r="G29" s="91" t="s">
        <v>112</v>
      </c>
      <c r="H29" s="89">
        <v>52</v>
      </c>
      <c r="I29" s="91" t="s">
        <v>112</v>
      </c>
      <c r="J29" s="89">
        <v>52</v>
      </c>
      <c r="K29" s="91" t="s">
        <v>112</v>
      </c>
      <c r="L29" s="88"/>
      <c r="M29" s="88" t="str">
        <f t="shared" si="0"/>
        <v>52 Servicios financieros y de seguros</v>
      </c>
      <c r="N29" s="85" t="e">
        <f>VLOOKUP(K29,'ANEXO 1'!$B$10:$B$97,1,0)</f>
        <v>#N/A</v>
      </c>
    </row>
    <row r="30" spans="1:14" s="35" customFormat="1" ht="21.9" customHeight="1" x14ac:dyDescent="0.3">
      <c r="A30" s="86" t="str">
        <f t="shared" si="5"/>
        <v>53 Servicios inmobiliarios y de alquiler de bienes muebles e intangibles</v>
      </c>
      <c r="B30" s="86" t="str">
        <f t="shared" si="6"/>
        <v>53 Servicios inmobiliarios y de alquiler de bienes muebles e intangibles</v>
      </c>
      <c r="C30" s="89">
        <v>3</v>
      </c>
      <c r="D30" s="90" t="s">
        <v>67</v>
      </c>
      <c r="E30" s="89">
        <v>53</v>
      </c>
      <c r="F30" s="89">
        <v>53</v>
      </c>
      <c r="G30" s="91" t="s">
        <v>555</v>
      </c>
      <c r="H30" s="89">
        <v>53</v>
      </c>
      <c r="I30" s="91" t="s">
        <v>555</v>
      </c>
      <c r="J30" s="89">
        <v>53</v>
      </c>
      <c r="K30" s="91" t="s">
        <v>555</v>
      </c>
      <c r="L30" s="88"/>
      <c r="M30" s="88" t="str">
        <f t="shared" si="0"/>
        <v>53 Servicios inmobiliarios y de alquiler de bienes muebles e intangibles</v>
      </c>
      <c r="N30" s="85" t="e">
        <f>VLOOKUP(K30,'ANEXO 1'!$B$10:$B$97,1,0)</f>
        <v>#N/A</v>
      </c>
    </row>
    <row r="31" spans="1:14" s="35" customFormat="1" ht="21.9" customHeight="1" x14ac:dyDescent="0.3">
      <c r="A31" s="86" t="str">
        <f t="shared" si="5"/>
        <v>54 Servicios profesionales, cientificos y técnicos</v>
      </c>
      <c r="B31" s="86" t="str">
        <f t="shared" si="6"/>
        <v>54 Servicios profesionales, cientificos y técnicos</v>
      </c>
      <c r="C31" s="89">
        <v>3</v>
      </c>
      <c r="D31" s="90" t="s">
        <v>67</v>
      </c>
      <c r="E31" s="89">
        <v>54</v>
      </c>
      <c r="F31" s="89">
        <v>54</v>
      </c>
      <c r="G31" s="91" t="s">
        <v>578</v>
      </c>
      <c r="H31" s="89">
        <v>54</v>
      </c>
      <c r="I31" s="91" t="s">
        <v>578</v>
      </c>
      <c r="J31" s="89">
        <v>54</v>
      </c>
      <c r="K31" s="91" t="s">
        <v>578</v>
      </c>
      <c r="L31" s="88"/>
      <c r="M31" s="88" t="str">
        <f t="shared" si="0"/>
        <v>54 Servicios profesionales, cientificos y técnicos</v>
      </c>
      <c r="N31" s="85" t="e">
        <f>VLOOKUP(K31,'ANEXO 1'!$B$10:$B$97,1,0)</f>
        <v>#N/A</v>
      </c>
    </row>
    <row r="32" spans="1:14" s="35" customFormat="1" ht="21.9" customHeight="1" x14ac:dyDescent="0.3">
      <c r="A32" s="86" t="str">
        <f t="shared" si="5"/>
        <v>55 Corporativos</v>
      </c>
      <c r="B32" s="86" t="str">
        <f t="shared" si="6"/>
        <v>55 Corporativos</v>
      </c>
      <c r="C32" s="89">
        <v>3</v>
      </c>
      <c r="D32" s="90" t="s">
        <v>67</v>
      </c>
      <c r="E32" s="89">
        <v>55</v>
      </c>
      <c r="F32" s="89">
        <v>55</v>
      </c>
      <c r="G32" s="91" t="s">
        <v>575</v>
      </c>
      <c r="H32" s="89">
        <v>55</v>
      </c>
      <c r="I32" s="91" t="s">
        <v>575</v>
      </c>
      <c r="J32" s="89">
        <v>55</v>
      </c>
      <c r="K32" s="91" t="s">
        <v>575</v>
      </c>
      <c r="L32" s="88" t="s">
        <v>409</v>
      </c>
      <c r="M32" s="88" t="str">
        <f t="shared" si="0"/>
        <v>55 Corporativos</v>
      </c>
      <c r="N32" s="85" t="e">
        <f>VLOOKUP(K32,'ANEXO 1'!$B$10:$B$97,1,0)</f>
        <v>#N/A</v>
      </c>
    </row>
    <row r="33" spans="1:14" s="35" customFormat="1" ht="21.9" customHeight="1" x14ac:dyDescent="0.3">
      <c r="A33" s="86" t="str">
        <f t="shared" si="5"/>
        <v>56 Servicios de apoyo a los negocios y manejo de residuos y desechos, y servicios de remediación</v>
      </c>
      <c r="B33" s="86" t="str">
        <f t="shared" si="6"/>
        <v>56 Servicios de apoyo a los negocios y manejo de residuos y desechos, y servicios de remediación</v>
      </c>
      <c r="C33" s="89">
        <v>3</v>
      </c>
      <c r="D33" s="90" t="s">
        <v>67</v>
      </c>
      <c r="E33" s="89">
        <v>56</v>
      </c>
      <c r="F33" s="89">
        <v>56</v>
      </c>
      <c r="G33" s="91" t="s">
        <v>556</v>
      </c>
      <c r="H33" s="89">
        <v>56</v>
      </c>
      <c r="I33" s="91" t="s">
        <v>556</v>
      </c>
      <c r="J33" s="89">
        <v>56</v>
      </c>
      <c r="K33" s="91" t="s">
        <v>556</v>
      </c>
      <c r="L33" s="88" t="s">
        <v>409</v>
      </c>
      <c r="M33" s="88" t="str">
        <f t="shared" si="0"/>
        <v>56 Servicios de apoyo a los negocios y manejo de residuos y desechos, y servicios de remediación</v>
      </c>
      <c r="N33" s="85" t="e">
        <f>VLOOKUP(K33,'ANEXO 1'!$B$10:$B$97,1,0)</f>
        <v>#N/A</v>
      </c>
    </row>
    <row r="34" spans="1:14" s="35" customFormat="1" ht="21.9" customHeight="1" x14ac:dyDescent="0.3">
      <c r="A34" s="86" t="str">
        <f t="shared" si="5"/>
        <v>61 Servicios educativos</v>
      </c>
      <c r="B34" s="86" t="str">
        <f t="shared" si="6"/>
        <v>61 Servicios educativos</v>
      </c>
      <c r="C34" s="87">
        <v>3</v>
      </c>
      <c r="D34" s="86" t="s">
        <v>67</v>
      </c>
      <c r="E34" s="92">
        <v>61</v>
      </c>
      <c r="F34" s="87">
        <v>61</v>
      </c>
      <c r="G34" s="93" t="s">
        <v>557</v>
      </c>
      <c r="H34" s="92">
        <v>61</v>
      </c>
      <c r="I34" s="93" t="s">
        <v>557</v>
      </c>
      <c r="J34" s="92">
        <v>61</v>
      </c>
      <c r="K34" s="93" t="s">
        <v>557</v>
      </c>
      <c r="L34" s="88"/>
      <c r="M34" s="88" t="str">
        <f t="shared" si="0"/>
        <v>61 Servicios educativos</v>
      </c>
      <c r="N34" s="85"/>
    </row>
    <row r="35" spans="1:14" s="35" customFormat="1" ht="21.9" customHeight="1" x14ac:dyDescent="0.3">
      <c r="A35" s="86" t="str">
        <f t="shared" si="5"/>
        <v>62 Servicios de salud y asistencia social</v>
      </c>
      <c r="B35" s="86" t="str">
        <f t="shared" si="6"/>
        <v>62 Servicios de salud y de asistencia social</v>
      </c>
      <c r="C35" s="89">
        <v>3</v>
      </c>
      <c r="D35" s="90" t="s">
        <v>67</v>
      </c>
      <c r="E35" s="89">
        <v>62</v>
      </c>
      <c r="F35" s="89">
        <v>62</v>
      </c>
      <c r="G35" s="91" t="s">
        <v>532</v>
      </c>
      <c r="H35" s="89">
        <v>62</v>
      </c>
      <c r="I35" s="91" t="s">
        <v>532</v>
      </c>
      <c r="J35" s="89">
        <v>62</v>
      </c>
      <c r="K35" s="91" t="s">
        <v>111</v>
      </c>
      <c r="L35" s="88" t="s">
        <v>409</v>
      </c>
      <c r="M35" s="88" t="str">
        <f t="shared" si="0"/>
        <v>62 Servicios de salud y de asistencia social</v>
      </c>
      <c r="N35" s="85" t="e">
        <f>VLOOKUP(K35,'ANEXO 1'!$B$10:$B$97,1,0)</f>
        <v>#N/A</v>
      </c>
    </row>
    <row r="36" spans="1:14" s="35" customFormat="1" ht="21.9" customHeight="1" x14ac:dyDescent="0.3">
      <c r="A36" s="86" t="str">
        <f t="shared" si="5"/>
        <v>71 Servicios de esparcimiento culturales y deportivos, y otros servicios recreativos</v>
      </c>
      <c r="B36" s="86" t="str">
        <f t="shared" si="6"/>
        <v>71 Servicios de esparcimiento culturales y deportivos, y otros servicios recreativos</v>
      </c>
      <c r="C36" s="89">
        <v>3</v>
      </c>
      <c r="D36" s="90" t="s">
        <v>67</v>
      </c>
      <c r="E36" s="89">
        <v>71</v>
      </c>
      <c r="F36" s="89">
        <v>71</v>
      </c>
      <c r="G36" s="91" t="s">
        <v>564</v>
      </c>
      <c r="H36" s="89">
        <v>71</v>
      </c>
      <c r="I36" s="91" t="s">
        <v>564</v>
      </c>
      <c r="J36" s="89">
        <v>71</v>
      </c>
      <c r="K36" s="91" t="s">
        <v>564</v>
      </c>
      <c r="L36" s="88" t="s">
        <v>409</v>
      </c>
      <c r="M36" s="88" t="str">
        <f t="shared" si="0"/>
        <v>71 Servicios de esparcimiento culturales y deportivos, y otros servicios recreativos</v>
      </c>
      <c r="N36" s="85" t="e">
        <f>VLOOKUP(K36,'ANEXO 1'!$B$10:$B$97,1,0)</f>
        <v>#N/A</v>
      </c>
    </row>
    <row r="37" spans="1:14" s="35" customFormat="1" ht="21.9" customHeight="1" x14ac:dyDescent="0.3">
      <c r="A37" s="86" t="str">
        <f t="shared" si="5"/>
        <v>72 Servicios de alojamiento temporal y de preparación de alimentos y bebidas</v>
      </c>
      <c r="B37" s="86" t="str">
        <f t="shared" si="6"/>
        <v>72 Servicios de alojamiento temporal y de preparación de alimentos y bebidas</v>
      </c>
      <c r="C37" s="89">
        <v>3</v>
      </c>
      <c r="D37" s="90" t="s">
        <v>67</v>
      </c>
      <c r="E37" s="89">
        <v>72</v>
      </c>
      <c r="F37" s="89">
        <v>72</v>
      </c>
      <c r="G37" s="91" t="s">
        <v>535</v>
      </c>
      <c r="H37" s="89">
        <v>72</v>
      </c>
      <c r="I37" s="91" t="s">
        <v>535</v>
      </c>
      <c r="J37" s="89">
        <v>72</v>
      </c>
      <c r="K37" s="91" t="s">
        <v>535</v>
      </c>
      <c r="L37" s="88" t="s">
        <v>409</v>
      </c>
      <c r="M37" s="88" t="str">
        <f t="shared" si="0"/>
        <v>72 Servicios de alojamiento temporal y de preparación de alimentos y bebidas</v>
      </c>
      <c r="N37" s="85" t="e">
        <f>VLOOKUP(K37,'ANEXO 1'!$B$10:$B$97,1,0)</f>
        <v>#N/A</v>
      </c>
    </row>
    <row r="38" spans="1:14" s="35" customFormat="1" ht="21.9" customHeight="1" x14ac:dyDescent="0.3">
      <c r="A38" s="86" t="str">
        <f t="shared" si="5"/>
        <v>81 Otros servicios excepto actividades gubernamentales</v>
      </c>
      <c r="B38" s="86" t="str">
        <f t="shared" si="6"/>
        <v>81 Otros servicios excepto actividades gubernamentales</v>
      </c>
      <c r="C38" s="87">
        <v>3</v>
      </c>
      <c r="D38" s="86" t="s">
        <v>67</v>
      </c>
      <c r="E38" s="92">
        <v>81</v>
      </c>
      <c r="F38" s="87">
        <v>81</v>
      </c>
      <c r="G38" s="93" t="s">
        <v>579</v>
      </c>
      <c r="H38" s="92">
        <v>81</v>
      </c>
      <c r="I38" s="93" t="s">
        <v>579</v>
      </c>
      <c r="J38" s="92">
        <v>81</v>
      </c>
      <c r="K38" s="93" t="s">
        <v>579</v>
      </c>
      <c r="L38" s="88"/>
      <c r="M38" s="88" t="str">
        <f t="shared" si="0"/>
        <v>81 Otros servicios excepto actividades gubernamentales</v>
      </c>
      <c r="N38" s="85"/>
    </row>
    <row r="39" spans="1:14" s="35" customFormat="1" ht="21.9" customHeight="1" x14ac:dyDescent="0.3">
      <c r="A39" s="86" t="str">
        <f t="shared" si="5"/>
        <v>3111 Elaboración de alimentos para animales</v>
      </c>
      <c r="B39" s="86" t="str">
        <f t="shared" si="6"/>
        <v>31 INDUSTRIAS MANUFACTURERAS</v>
      </c>
      <c r="C39" s="89">
        <v>1</v>
      </c>
      <c r="D39" s="90" t="s">
        <v>23</v>
      </c>
      <c r="E39" s="89">
        <v>31</v>
      </c>
      <c r="F39" s="89" t="s">
        <v>580</v>
      </c>
      <c r="G39" s="91" t="s">
        <v>408</v>
      </c>
      <c r="H39" s="89">
        <v>311</v>
      </c>
      <c r="I39" s="91" t="s">
        <v>655</v>
      </c>
      <c r="J39" s="89">
        <v>3111</v>
      </c>
      <c r="K39" s="91" t="s">
        <v>120</v>
      </c>
      <c r="L39" s="88" t="s">
        <v>409</v>
      </c>
      <c r="M39" s="88" t="str">
        <f t="shared" si="0"/>
        <v>311 Industria alimentaria</v>
      </c>
      <c r="N39" s="85" t="str">
        <f>VLOOKUP(K39,'ANEXO 1'!$B$10:$B$97,1,0)</f>
        <v>Elaboración de alimentos para animales</v>
      </c>
    </row>
    <row r="40" spans="1:14" s="35" customFormat="1" ht="21.9" customHeight="1" x14ac:dyDescent="0.3">
      <c r="A40" s="86" t="str">
        <f t="shared" si="5"/>
        <v>3112 Molienda de granos y de semillas y obtención de aceites y grasas</v>
      </c>
      <c r="B40" s="86" t="str">
        <f t="shared" si="6"/>
        <v>31 INDUSTRIAS MANUFACTURERAS</v>
      </c>
      <c r="C40" s="87">
        <v>1</v>
      </c>
      <c r="D40" s="86" t="s">
        <v>23</v>
      </c>
      <c r="E40" s="92">
        <v>31</v>
      </c>
      <c r="F40" s="87" t="s">
        <v>581</v>
      </c>
      <c r="G40" s="93" t="s">
        <v>408</v>
      </c>
      <c r="H40" s="92">
        <v>311</v>
      </c>
      <c r="I40" s="93" t="s">
        <v>655</v>
      </c>
      <c r="J40" s="92">
        <v>3112</v>
      </c>
      <c r="K40" s="93" t="s">
        <v>116</v>
      </c>
      <c r="L40" s="88" t="s">
        <v>409</v>
      </c>
      <c r="M40" s="88" t="str">
        <f t="shared" si="0"/>
        <v>311 Industria alimentaria</v>
      </c>
      <c r="N40" s="85" t="str">
        <f>VLOOKUP(K40,'ANEXO 1'!$B$10:$B$97,1,0)</f>
        <v>Molienda de granos y de semillas y obtención de aceites y grasas</v>
      </c>
    </row>
    <row r="41" spans="1:14" s="35" customFormat="1" ht="21.9" customHeight="1" x14ac:dyDescent="0.3">
      <c r="A41" s="86" t="str">
        <f t="shared" si="5"/>
        <v>3113 Elaboración de azúcares, chocolates, dulces y similares</v>
      </c>
      <c r="B41" s="86" t="str">
        <f t="shared" si="6"/>
        <v>31 INDUSTRIAS MANUFACTURERAS</v>
      </c>
      <c r="C41" s="87">
        <v>1</v>
      </c>
      <c r="D41" s="86" t="s">
        <v>23</v>
      </c>
      <c r="E41" s="92">
        <v>31</v>
      </c>
      <c r="F41" s="87" t="s">
        <v>582</v>
      </c>
      <c r="G41" s="93" t="s">
        <v>408</v>
      </c>
      <c r="H41" s="92">
        <v>311</v>
      </c>
      <c r="I41" s="93" t="s">
        <v>655</v>
      </c>
      <c r="J41" s="92">
        <v>3113</v>
      </c>
      <c r="K41" s="93" t="s">
        <v>410</v>
      </c>
      <c r="L41" s="88"/>
      <c r="M41" s="88" t="str">
        <f t="shared" si="0"/>
        <v>311 Industria alimentaria</v>
      </c>
      <c r="N41" s="85" t="str">
        <f>VLOOKUP(K41,'ANEXO 1'!$B$10:$B$97,1,0)</f>
        <v>Elaboración de azúcares, chocolates, dulces y similares</v>
      </c>
    </row>
    <row r="42" spans="1:14" s="35" customFormat="1" ht="21.9" customHeight="1" x14ac:dyDescent="0.3">
      <c r="A42" s="86" t="str">
        <f t="shared" si="5"/>
        <v>3114 Conservación de frutas, verduras, guisos y otros alimentos preparados</v>
      </c>
      <c r="B42" s="86" t="str">
        <f t="shared" si="6"/>
        <v>31 INDUSTRIAS MANUFACTURERAS</v>
      </c>
      <c r="C42" s="87">
        <v>1</v>
      </c>
      <c r="D42" s="86" t="s">
        <v>23</v>
      </c>
      <c r="E42" s="92">
        <v>31</v>
      </c>
      <c r="F42" s="87" t="s">
        <v>583</v>
      </c>
      <c r="G42" s="93" t="s">
        <v>408</v>
      </c>
      <c r="H42" s="92">
        <v>311</v>
      </c>
      <c r="I42" s="93" t="s">
        <v>655</v>
      </c>
      <c r="J42" s="92">
        <v>3114</v>
      </c>
      <c r="K42" s="93" t="s">
        <v>411</v>
      </c>
      <c r="L42" s="88" t="s">
        <v>409</v>
      </c>
      <c r="M42" s="88" t="str">
        <f t="shared" si="0"/>
        <v>311 Industria alimentaria</v>
      </c>
      <c r="N42" s="85" t="str">
        <f>VLOOKUP(K42,'ANEXO 1'!$B$10:$B$97,1,0)</f>
        <v>Conservación de frutas, verduras, guisos y otros alimentos preparados</v>
      </c>
    </row>
    <row r="43" spans="1:14" s="35" customFormat="1" ht="21.9" customHeight="1" x14ac:dyDescent="0.3">
      <c r="A43" s="86" t="str">
        <f t="shared" si="5"/>
        <v>3115 Elaboración de productos lácteos</v>
      </c>
      <c r="B43" s="86" t="str">
        <f t="shared" si="6"/>
        <v>31 INDUSTRIAS MANUFACTURERAS</v>
      </c>
      <c r="C43" s="87">
        <v>1</v>
      </c>
      <c r="D43" s="86" t="s">
        <v>23</v>
      </c>
      <c r="E43" s="92">
        <v>31</v>
      </c>
      <c r="F43" s="87" t="s">
        <v>412</v>
      </c>
      <c r="G43" s="93" t="s">
        <v>408</v>
      </c>
      <c r="H43" s="92">
        <v>311</v>
      </c>
      <c r="I43" s="93" t="s">
        <v>655</v>
      </c>
      <c r="J43" s="92">
        <v>3115</v>
      </c>
      <c r="K43" s="93" t="s">
        <v>413</v>
      </c>
      <c r="L43" s="88" t="s">
        <v>409</v>
      </c>
      <c r="M43" s="88" t="str">
        <f t="shared" si="0"/>
        <v>311 Industria alimentaria</v>
      </c>
      <c r="N43" s="85" t="str">
        <f>VLOOKUP(K43,'ANEXO 1'!$B$10:$B$97,1,0)</f>
        <v>Elaboración de productos lácteos</v>
      </c>
    </row>
    <row r="44" spans="1:14" s="35" customFormat="1" ht="21.9" customHeight="1" x14ac:dyDescent="0.3">
      <c r="A44" s="86" t="str">
        <f t="shared" si="5"/>
        <v xml:space="preserve">3116 Matanza, empacado y procesamiento de carne de ganado, aves y otros animales comestibles </v>
      </c>
      <c r="B44" s="86" t="str">
        <f t="shared" si="6"/>
        <v>31 INDUSTRIAS MANUFACTURERAS</v>
      </c>
      <c r="C44" s="87">
        <v>1</v>
      </c>
      <c r="D44" s="86" t="s">
        <v>23</v>
      </c>
      <c r="E44" s="92">
        <v>31</v>
      </c>
      <c r="F44" s="87" t="s">
        <v>584</v>
      </c>
      <c r="G44" s="93" t="s">
        <v>408</v>
      </c>
      <c r="H44" s="92">
        <v>311</v>
      </c>
      <c r="I44" s="93" t="s">
        <v>655</v>
      </c>
      <c r="J44" s="92">
        <v>3116</v>
      </c>
      <c r="K44" s="93" t="s">
        <v>572</v>
      </c>
      <c r="L44" s="88" t="s">
        <v>417</v>
      </c>
      <c r="M44" s="88" t="str">
        <f t="shared" si="0"/>
        <v>311 Industria alimentaria</v>
      </c>
      <c r="N44" s="85" t="str">
        <f>VLOOKUP(K44,'ANEXO 1'!$B$10:$B$97,1,0)</f>
        <v xml:space="preserve">Matanza, empacado y procesamiento de carne de ganado, aves y otros animales comestibles </v>
      </c>
    </row>
    <row r="45" spans="1:14" s="35" customFormat="1" ht="21.9" customHeight="1" x14ac:dyDescent="0.3">
      <c r="A45" s="86" t="str">
        <f t="shared" si="5"/>
        <v>3117 Preparación y envasado de pescados y mariscos</v>
      </c>
      <c r="B45" s="86" t="str">
        <f t="shared" si="6"/>
        <v>31 INDUSTRIAS MANUFACTURERAS</v>
      </c>
      <c r="C45" s="87">
        <v>1</v>
      </c>
      <c r="D45" s="86" t="s">
        <v>23</v>
      </c>
      <c r="E45" s="92">
        <v>31</v>
      </c>
      <c r="F45" s="87" t="s">
        <v>585</v>
      </c>
      <c r="G45" s="93" t="s">
        <v>408</v>
      </c>
      <c r="H45" s="92">
        <v>311</v>
      </c>
      <c r="I45" s="93" t="s">
        <v>655</v>
      </c>
      <c r="J45" s="92">
        <v>3117</v>
      </c>
      <c r="K45" s="93" t="s">
        <v>414</v>
      </c>
      <c r="L45" s="88" t="s">
        <v>417</v>
      </c>
      <c r="M45" s="88" t="str">
        <f t="shared" si="0"/>
        <v>311 Industria alimentaria</v>
      </c>
      <c r="N45" s="85" t="str">
        <f>VLOOKUP(K45,'ANEXO 1'!$B$10:$B$97,1,0)</f>
        <v>Preparación y envasado de pescados y mariscos</v>
      </c>
    </row>
    <row r="46" spans="1:14" s="35" customFormat="1" ht="21.9" customHeight="1" x14ac:dyDescent="0.3">
      <c r="A46" s="86" t="str">
        <f t="shared" si="5"/>
        <v>3118 Elaboración de productos de panadería y tortillas</v>
      </c>
      <c r="B46" s="86" t="str">
        <f t="shared" si="6"/>
        <v>31 INDUSTRIAS MANUFACTURERAS</v>
      </c>
      <c r="C46" s="87">
        <v>1</v>
      </c>
      <c r="D46" s="86" t="s">
        <v>23</v>
      </c>
      <c r="E46" s="92">
        <v>31</v>
      </c>
      <c r="F46" s="87" t="s">
        <v>586</v>
      </c>
      <c r="G46" s="93" t="s">
        <v>408</v>
      </c>
      <c r="H46" s="92">
        <v>311</v>
      </c>
      <c r="I46" s="93" t="s">
        <v>655</v>
      </c>
      <c r="J46" s="92">
        <v>3118</v>
      </c>
      <c r="K46" s="93" t="s">
        <v>118</v>
      </c>
      <c r="L46" s="88" t="s">
        <v>417</v>
      </c>
      <c r="M46" s="88" t="str">
        <f t="shared" si="0"/>
        <v>311 Industria alimentaria</v>
      </c>
      <c r="N46" s="85" t="str">
        <f>VLOOKUP(K46,'ANEXO 1'!$B$10:$B$97,1,0)</f>
        <v>Elaboración de productos de panadería y tortillas</v>
      </c>
    </row>
    <row r="47" spans="1:14" s="35" customFormat="1" ht="21.9" customHeight="1" x14ac:dyDescent="0.3">
      <c r="A47" s="86" t="str">
        <f t="shared" si="5"/>
        <v>3119 Otras industrias alimentarias</v>
      </c>
      <c r="B47" s="86" t="str">
        <f t="shared" si="6"/>
        <v>31 INDUSTRIAS MANUFACTURERAS</v>
      </c>
      <c r="C47" s="87">
        <v>1</v>
      </c>
      <c r="D47" s="86" t="s">
        <v>23</v>
      </c>
      <c r="E47" s="92">
        <v>31</v>
      </c>
      <c r="F47" s="87" t="s">
        <v>587</v>
      </c>
      <c r="G47" s="93" t="s">
        <v>408</v>
      </c>
      <c r="H47" s="92">
        <v>311</v>
      </c>
      <c r="I47" s="93" t="s">
        <v>655</v>
      </c>
      <c r="J47" s="92">
        <v>3119</v>
      </c>
      <c r="K47" s="93" t="s">
        <v>119</v>
      </c>
      <c r="L47" s="88" t="s">
        <v>409</v>
      </c>
      <c r="M47" s="88" t="str">
        <f t="shared" si="0"/>
        <v>311 Industria alimentaria</v>
      </c>
      <c r="N47" s="85" t="str">
        <f>VLOOKUP(K47,'ANEXO 1'!$B$10:$B$97,1,0)</f>
        <v>Otras industrias alimentarias</v>
      </c>
    </row>
    <row r="48" spans="1:14" s="35" customFormat="1" ht="21.9" customHeight="1" x14ac:dyDescent="0.3">
      <c r="A48" s="86" t="str">
        <f t="shared" si="5"/>
        <v>3121 Industria de las bebidas</v>
      </c>
      <c r="B48" s="86" t="str">
        <f t="shared" si="6"/>
        <v>31 INDUSTRIAS MANUFACTURERAS</v>
      </c>
      <c r="C48" s="87">
        <v>1</v>
      </c>
      <c r="D48" s="86" t="s">
        <v>23</v>
      </c>
      <c r="E48" s="92">
        <v>31</v>
      </c>
      <c r="F48" s="87" t="s">
        <v>588</v>
      </c>
      <c r="G48" s="93" t="s">
        <v>408</v>
      </c>
      <c r="H48" s="92">
        <v>312</v>
      </c>
      <c r="I48" s="93" t="s">
        <v>656</v>
      </c>
      <c r="J48" s="92">
        <v>3121</v>
      </c>
      <c r="K48" s="93" t="s">
        <v>131</v>
      </c>
      <c r="L48" s="88" t="s">
        <v>409</v>
      </c>
      <c r="M48" s="88" t="str">
        <f t="shared" si="0"/>
        <v>312 Industria de las bebidas y del tabaco</v>
      </c>
      <c r="N48" s="85" t="str">
        <f>VLOOKUP(K48,'ANEXO 1'!$B$10:$B$97,1,0)</f>
        <v>Industria de las bebidas</v>
      </c>
    </row>
    <row r="49" spans="1:14" s="35" customFormat="1" ht="21.9" customHeight="1" x14ac:dyDescent="0.3">
      <c r="A49" s="86" t="str">
        <f t="shared" si="5"/>
        <v>3122 Industria del tabaco</v>
      </c>
      <c r="B49" s="86" t="str">
        <f t="shared" si="6"/>
        <v>31 INDUSTRIAS MANUFACTURERAS</v>
      </c>
      <c r="C49" s="87">
        <v>1</v>
      </c>
      <c r="D49" s="86" t="s">
        <v>23</v>
      </c>
      <c r="E49" s="92">
        <v>31</v>
      </c>
      <c r="F49" s="87" t="s">
        <v>589</v>
      </c>
      <c r="G49" s="93" t="s">
        <v>408</v>
      </c>
      <c r="H49" s="92">
        <v>312</v>
      </c>
      <c r="I49" s="93" t="s">
        <v>656</v>
      </c>
      <c r="J49" s="92">
        <v>3122</v>
      </c>
      <c r="K49" s="93" t="s">
        <v>415</v>
      </c>
      <c r="L49" s="88" t="s">
        <v>409</v>
      </c>
      <c r="M49" s="88" t="str">
        <f t="shared" si="0"/>
        <v>312 Industria de las bebidas y del tabaco</v>
      </c>
      <c r="N49" s="85" t="str">
        <f>VLOOKUP(K49,'ANEXO 1'!$B$10:$B$97,1,0)</f>
        <v>Industria del tabaco</v>
      </c>
    </row>
    <row r="50" spans="1:14" s="35" customFormat="1" ht="21.9" customHeight="1" x14ac:dyDescent="0.3">
      <c r="A50" s="86" t="str">
        <f t="shared" si="5"/>
        <v>3131 Preparación e hilado de fibras textiles, y fabricación de hilos</v>
      </c>
      <c r="B50" s="86" t="str">
        <f t="shared" si="6"/>
        <v>31 INDUSTRIAS MANUFACTURERAS</v>
      </c>
      <c r="C50" s="87">
        <v>1</v>
      </c>
      <c r="D50" s="86" t="s">
        <v>23</v>
      </c>
      <c r="E50" s="92">
        <v>31</v>
      </c>
      <c r="F50" s="87" t="s">
        <v>590</v>
      </c>
      <c r="G50" s="93" t="s">
        <v>408</v>
      </c>
      <c r="H50" s="92">
        <v>313</v>
      </c>
      <c r="I50" s="93" t="s">
        <v>657</v>
      </c>
      <c r="J50" s="92">
        <v>3131</v>
      </c>
      <c r="K50" s="93" t="s">
        <v>416</v>
      </c>
      <c r="L50" s="88" t="s">
        <v>441</v>
      </c>
      <c r="M50" s="88" t="str">
        <f t="shared" si="0"/>
        <v>313 Fabricación de insumos textiles y acabados textiles</v>
      </c>
      <c r="N50" s="85" t="str">
        <f>VLOOKUP(K50,'ANEXO 1'!$B$10:$B$97,1,0)</f>
        <v>Preparación e hilado de fibras textiles, y fabricación de hilos</v>
      </c>
    </row>
    <row r="51" spans="1:14" s="35" customFormat="1" ht="21.9" customHeight="1" x14ac:dyDescent="0.3">
      <c r="A51" s="86" t="str">
        <f t="shared" ref="A51:A82" si="7">J51&amp;" "&amp;K51</f>
        <v>3132 Fabricación de telas</v>
      </c>
      <c r="B51" s="86" t="str">
        <f t="shared" ref="B51:B82" si="8">CONCATENATE(E51, " ", G51)</f>
        <v>31 INDUSTRIAS MANUFACTURERAS</v>
      </c>
      <c r="C51" s="87">
        <v>1</v>
      </c>
      <c r="D51" s="86" t="s">
        <v>23</v>
      </c>
      <c r="E51" s="92">
        <v>31</v>
      </c>
      <c r="F51" s="87" t="s">
        <v>418</v>
      </c>
      <c r="G51" s="93" t="s">
        <v>408</v>
      </c>
      <c r="H51" s="92">
        <v>313</v>
      </c>
      <c r="I51" s="93" t="s">
        <v>657</v>
      </c>
      <c r="J51" s="92">
        <v>3132</v>
      </c>
      <c r="K51" s="93" t="s">
        <v>419</v>
      </c>
      <c r="L51" s="88" t="s">
        <v>409</v>
      </c>
      <c r="M51" s="88" t="str">
        <f t="shared" ref="M51:M82" si="9">H51&amp;" "&amp;I51</f>
        <v>313 Fabricación de insumos textiles y acabados textiles</v>
      </c>
      <c r="N51" s="85" t="str">
        <f>VLOOKUP(K51,'ANEXO 1'!$B$10:$B$97,1,0)</f>
        <v>Fabricación de telas</v>
      </c>
    </row>
    <row r="52" spans="1:14" s="35" customFormat="1" ht="21.9" customHeight="1" x14ac:dyDescent="0.3">
      <c r="A52" s="86" t="str">
        <f t="shared" si="7"/>
        <v>3133 Acabado de productos textiles y fabricación de telas recubiertas</v>
      </c>
      <c r="B52" s="86" t="str">
        <f t="shared" si="8"/>
        <v>31 INDUSTRIAS MANUFACTURERAS</v>
      </c>
      <c r="C52" s="87">
        <v>1</v>
      </c>
      <c r="D52" s="86" t="s">
        <v>23</v>
      </c>
      <c r="E52" s="92">
        <v>31</v>
      </c>
      <c r="F52" s="87" t="s">
        <v>591</v>
      </c>
      <c r="G52" s="93" t="s">
        <v>408</v>
      </c>
      <c r="H52" s="92">
        <v>313</v>
      </c>
      <c r="I52" s="93" t="s">
        <v>657</v>
      </c>
      <c r="J52" s="92">
        <v>3133</v>
      </c>
      <c r="K52" s="93" t="s">
        <v>420</v>
      </c>
      <c r="L52" s="88" t="s">
        <v>409</v>
      </c>
      <c r="M52" s="88" t="str">
        <f t="shared" si="9"/>
        <v>313 Fabricación de insumos textiles y acabados textiles</v>
      </c>
      <c r="N52" s="85" t="str">
        <f>VLOOKUP(K52,'ANEXO 1'!$B$10:$B$97,1,0)</f>
        <v>Acabado de productos textiles y fabricación de telas recubiertas</v>
      </c>
    </row>
    <row r="53" spans="1:14" s="35" customFormat="1" ht="21.9" customHeight="1" x14ac:dyDescent="0.3">
      <c r="A53" s="86" t="str">
        <f t="shared" si="7"/>
        <v>3141 Confección de alfombras, blancos y similares</v>
      </c>
      <c r="B53" s="86" t="str">
        <f t="shared" si="8"/>
        <v>31 INDUSTRIAS MANUFACTURERAS</v>
      </c>
      <c r="C53" s="87">
        <v>1</v>
      </c>
      <c r="D53" s="86" t="s">
        <v>23</v>
      </c>
      <c r="E53" s="92">
        <v>31</v>
      </c>
      <c r="F53" s="87" t="s">
        <v>421</v>
      </c>
      <c r="G53" s="93" t="s">
        <v>408</v>
      </c>
      <c r="H53" s="92">
        <v>314</v>
      </c>
      <c r="I53" s="93" t="s">
        <v>658</v>
      </c>
      <c r="J53" s="92">
        <v>3141</v>
      </c>
      <c r="K53" s="93" t="s">
        <v>422</v>
      </c>
      <c r="L53" s="88" t="s">
        <v>451</v>
      </c>
      <c r="M53" s="88" t="str">
        <f t="shared" si="9"/>
        <v>314 Fabricación de productos textiles, excepto prendas de vestir</v>
      </c>
      <c r="N53" s="85" t="str">
        <f>VLOOKUP(K53,'ANEXO 1'!$B$10:$B$97,1,0)</f>
        <v>Confección de alfombras, blancos y similares</v>
      </c>
    </row>
    <row r="54" spans="1:14" s="35" customFormat="1" ht="21.9" customHeight="1" x14ac:dyDescent="0.3">
      <c r="A54" s="86" t="str">
        <f t="shared" si="7"/>
        <v>3149 Fabricación de otros productos textiles, excepto prendas de vestir</v>
      </c>
      <c r="B54" s="86" t="str">
        <f t="shared" si="8"/>
        <v>31 INDUSTRIAS MANUFACTURERAS</v>
      </c>
      <c r="C54" s="87">
        <v>1</v>
      </c>
      <c r="D54" s="86" t="s">
        <v>23</v>
      </c>
      <c r="E54" s="92">
        <v>31</v>
      </c>
      <c r="F54" s="87" t="s">
        <v>592</v>
      </c>
      <c r="G54" s="93" t="s">
        <v>408</v>
      </c>
      <c r="H54" s="92">
        <v>314</v>
      </c>
      <c r="I54" s="93" t="s">
        <v>658</v>
      </c>
      <c r="J54" s="92">
        <v>3149</v>
      </c>
      <c r="K54" s="93" t="s">
        <v>423</v>
      </c>
      <c r="L54" s="88" t="s">
        <v>409</v>
      </c>
      <c r="M54" s="88" t="str">
        <f t="shared" si="9"/>
        <v>314 Fabricación de productos textiles, excepto prendas de vestir</v>
      </c>
      <c r="N54" s="85" t="str">
        <f>VLOOKUP(K54,'ANEXO 1'!$B$10:$B$97,1,0)</f>
        <v>Fabricación de otros productos textiles, excepto prendas de vestir</v>
      </c>
    </row>
    <row r="55" spans="1:14" s="35" customFormat="1" ht="21.9" customHeight="1" x14ac:dyDescent="0.3">
      <c r="A55" s="86" t="str">
        <f t="shared" si="7"/>
        <v>3151 Fabricación de prendas de vestir de tejido de punto</v>
      </c>
      <c r="B55" s="86" t="str">
        <f t="shared" si="8"/>
        <v>31 INDUSTRIAS MANUFACTURERAS</v>
      </c>
      <c r="C55" s="87">
        <v>1</v>
      </c>
      <c r="D55" s="86" t="s">
        <v>23</v>
      </c>
      <c r="E55" s="92">
        <v>31</v>
      </c>
      <c r="F55" s="87" t="s">
        <v>593</v>
      </c>
      <c r="G55" s="93" t="s">
        <v>408</v>
      </c>
      <c r="H55" s="92">
        <v>315</v>
      </c>
      <c r="I55" s="93" t="s">
        <v>659</v>
      </c>
      <c r="J55" s="92">
        <v>3151</v>
      </c>
      <c r="K55" s="93" t="s">
        <v>424</v>
      </c>
      <c r="L55" s="88"/>
      <c r="M55" s="88" t="str">
        <f t="shared" si="9"/>
        <v xml:space="preserve">315 Fabricación de prendas de vestir </v>
      </c>
      <c r="N55" s="85"/>
    </row>
    <row r="56" spans="1:14" s="35" customFormat="1" ht="21.9" customHeight="1" x14ac:dyDescent="0.3">
      <c r="A56" s="86" t="str">
        <f t="shared" si="7"/>
        <v>3152 Confección de prendas de vestir</v>
      </c>
      <c r="B56" s="86" t="str">
        <f t="shared" si="8"/>
        <v>31 INDUSTRIAS MANUFACTURERAS</v>
      </c>
      <c r="C56" s="87">
        <v>1</v>
      </c>
      <c r="D56" s="86" t="s">
        <v>23</v>
      </c>
      <c r="E56" s="92">
        <v>31</v>
      </c>
      <c r="F56" s="87" t="s">
        <v>425</v>
      </c>
      <c r="G56" s="93" t="s">
        <v>408</v>
      </c>
      <c r="H56" s="92">
        <v>315</v>
      </c>
      <c r="I56" s="93" t="s">
        <v>659</v>
      </c>
      <c r="J56" s="92">
        <v>3152</v>
      </c>
      <c r="K56" s="93" t="s">
        <v>426</v>
      </c>
      <c r="L56" s="88"/>
      <c r="M56" s="88" t="str">
        <f t="shared" si="9"/>
        <v xml:space="preserve">315 Fabricación de prendas de vestir </v>
      </c>
      <c r="N56" s="85"/>
    </row>
    <row r="57" spans="1:14" s="35" customFormat="1" ht="21.9" customHeight="1" x14ac:dyDescent="0.3">
      <c r="A57" s="86" t="str">
        <f t="shared" si="7"/>
        <v>3159 Confección de accesorios de vestir y otras prendas de vestir no clasificados en otra parte</v>
      </c>
      <c r="B57" s="86" t="str">
        <f t="shared" si="8"/>
        <v>31 INDUSTRIAS MANUFACTURERAS</v>
      </c>
      <c r="C57" s="87">
        <v>1</v>
      </c>
      <c r="D57" s="86" t="s">
        <v>23</v>
      </c>
      <c r="E57" s="92">
        <v>31</v>
      </c>
      <c r="F57" s="87" t="s">
        <v>594</v>
      </c>
      <c r="G57" s="93" t="s">
        <v>408</v>
      </c>
      <c r="H57" s="92">
        <v>315</v>
      </c>
      <c r="I57" s="93" t="s">
        <v>659</v>
      </c>
      <c r="J57" s="92">
        <v>3159</v>
      </c>
      <c r="K57" s="93" t="s">
        <v>427</v>
      </c>
      <c r="L57" s="88"/>
      <c r="M57" s="88" t="str">
        <f t="shared" si="9"/>
        <v xml:space="preserve">315 Fabricación de prendas de vestir </v>
      </c>
      <c r="N57" s="85"/>
    </row>
    <row r="58" spans="1:14" s="35" customFormat="1" ht="21.9" customHeight="1" x14ac:dyDescent="0.3">
      <c r="A58" s="86" t="str">
        <f t="shared" si="7"/>
        <v>3161 Curtido y acabado de cuero y piel</v>
      </c>
      <c r="B58" s="86" t="str">
        <f t="shared" si="8"/>
        <v>31 INDUSTRIAS MANUFACTURERAS</v>
      </c>
      <c r="C58" s="87">
        <v>1</v>
      </c>
      <c r="D58" s="86" t="s">
        <v>23</v>
      </c>
      <c r="E58" s="92">
        <v>31</v>
      </c>
      <c r="F58" s="87" t="s">
        <v>428</v>
      </c>
      <c r="G58" s="93" t="s">
        <v>408</v>
      </c>
      <c r="H58" s="92">
        <v>316</v>
      </c>
      <c r="I58" s="93" t="s">
        <v>660</v>
      </c>
      <c r="J58" s="92">
        <v>3161</v>
      </c>
      <c r="K58" s="93" t="s">
        <v>429</v>
      </c>
      <c r="L58" s="88"/>
      <c r="M58" s="88" t="str">
        <f t="shared" si="9"/>
        <v>316 Curtido y acabado de cuero y piel, y fabricación de productos de cuero, piel y materiales sucedaneos</v>
      </c>
      <c r="N58" s="85"/>
    </row>
    <row r="59" spans="1:14" s="35" customFormat="1" ht="21.9" customHeight="1" x14ac:dyDescent="0.3">
      <c r="A59" s="86" t="str">
        <f t="shared" si="7"/>
        <v>3162 Fabricación de calzado</v>
      </c>
      <c r="B59" s="86" t="str">
        <f t="shared" si="8"/>
        <v>31 INDUSTRIAS MANUFACTURERAS</v>
      </c>
      <c r="C59" s="87">
        <v>1</v>
      </c>
      <c r="D59" s="86" t="s">
        <v>23</v>
      </c>
      <c r="E59" s="92">
        <v>31</v>
      </c>
      <c r="F59" s="87" t="s">
        <v>595</v>
      </c>
      <c r="G59" s="93" t="s">
        <v>408</v>
      </c>
      <c r="H59" s="92">
        <v>316</v>
      </c>
      <c r="I59" s="93" t="s">
        <v>660</v>
      </c>
      <c r="J59" s="92">
        <v>3162</v>
      </c>
      <c r="K59" s="93" t="s">
        <v>430</v>
      </c>
      <c r="L59" s="88"/>
      <c r="M59" s="88" t="str">
        <f t="shared" si="9"/>
        <v>316 Curtido y acabado de cuero y piel, y fabricación de productos de cuero, piel y materiales sucedaneos</v>
      </c>
      <c r="N59" s="85"/>
    </row>
    <row r="60" spans="1:14" s="35" customFormat="1" ht="21.9" customHeight="1" x14ac:dyDescent="0.3">
      <c r="A60" s="86" t="str">
        <f t="shared" si="7"/>
        <v>3169 Fabricación de otros productos de cuero, piel y materiales sucedáneos</v>
      </c>
      <c r="B60" s="86" t="str">
        <f t="shared" si="8"/>
        <v>31 INDUSTRIAS MANUFACTURERAS</v>
      </c>
      <c r="C60" s="87">
        <v>1</v>
      </c>
      <c r="D60" s="86" t="s">
        <v>23</v>
      </c>
      <c r="E60" s="92">
        <v>31</v>
      </c>
      <c r="F60" s="87" t="s">
        <v>596</v>
      </c>
      <c r="G60" s="93" t="s">
        <v>408</v>
      </c>
      <c r="H60" s="92">
        <v>316</v>
      </c>
      <c r="I60" s="93" t="s">
        <v>660</v>
      </c>
      <c r="J60" s="92">
        <v>3169</v>
      </c>
      <c r="K60" s="93" t="s">
        <v>431</v>
      </c>
      <c r="L60" s="88"/>
      <c r="M60" s="88" t="str">
        <f t="shared" si="9"/>
        <v>316 Curtido y acabado de cuero y piel, y fabricación de productos de cuero, piel y materiales sucedaneos</v>
      </c>
      <c r="N60" s="85"/>
    </row>
    <row r="61" spans="1:14" s="35" customFormat="1" ht="21.9" customHeight="1" x14ac:dyDescent="0.3">
      <c r="A61" s="86" t="str">
        <f t="shared" si="7"/>
        <v>3211 Aserrado y conservación de la madera</v>
      </c>
      <c r="B61" s="86" t="str">
        <f t="shared" si="8"/>
        <v>31 INDUSTRIAS MANUFACTURERAS</v>
      </c>
      <c r="C61" s="87">
        <v>1</v>
      </c>
      <c r="D61" s="86" t="s">
        <v>23</v>
      </c>
      <c r="E61" s="92">
        <v>31</v>
      </c>
      <c r="F61" s="87" t="s">
        <v>597</v>
      </c>
      <c r="G61" s="93" t="s">
        <v>408</v>
      </c>
      <c r="H61" s="92">
        <v>321</v>
      </c>
      <c r="I61" s="93" t="s">
        <v>661</v>
      </c>
      <c r="J61" s="92">
        <v>3211</v>
      </c>
      <c r="K61" s="93" t="s">
        <v>432</v>
      </c>
      <c r="L61" s="88"/>
      <c r="M61" s="88" t="str">
        <f t="shared" si="9"/>
        <v>321 Industria de la madera</v>
      </c>
      <c r="N61" s="85"/>
    </row>
    <row r="62" spans="1:14" s="35" customFormat="1" ht="21.9" customHeight="1" x14ac:dyDescent="0.3">
      <c r="A62" s="86" t="str">
        <f t="shared" si="7"/>
        <v>3212 Fabricación de laminados y aglutinados de madera</v>
      </c>
      <c r="B62" s="86" t="str">
        <f t="shared" si="8"/>
        <v>31 INDUSTRIAS MANUFACTURERAS</v>
      </c>
      <c r="C62" s="87">
        <v>1</v>
      </c>
      <c r="D62" s="86" t="s">
        <v>23</v>
      </c>
      <c r="E62" s="92">
        <v>31</v>
      </c>
      <c r="F62" s="87" t="s">
        <v>433</v>
      </c>
      <c r="G62" s="93" t="s">
        <v>408</v>
      </c>
      <c r="H62" s="92">
        <v>321</v>
      </c>
      <c r="I62" s="93" t="s">
        <v>661</v>
      </c>
      <c r="J62" s="92">
        <v>3212</v>
      </c>
      <c r="K62" s="93" t="s">
        <v>434</v>
      </c>
      <c r="L62" s="88"/>
      <c r="M62" s="88" t="str">
        <f t="shared" si="9"/>
        <v>321 Industria de la madera</v>
      </c>
      <c r="N62" s="85"/>
    </row>
    <row r="63" spans="1:14" s="35" customFormat="1" ht="21.9" customHeight="1" x14ac:dyDescent="0.3">
      <c r="A63" s="86" t="str">
        <f t="shared" si="7"/>
        <v>3219 Fabricación de otros productos de madera</v>
      </c>
      <c r="B63" s="86" t="str">
        <f t="shared" si="8"/>
        <v>31 INDUSTRIAS MANUFACTURERAS</v>
      </c>
      <c r="C63" s="87">
        <v>1</v>
      </c>
      <c r="D63" s="86" t="s">
        <v>23</v>
      </c>
      <c r="E63" s="92">
        <v>31</v>
      </c>
      <c r="F63" s="87" t="s">
        <v>598</v>
      </c>
      <c r="G63" s="93" t="s">
        <v>408</v>
      </c>
      <c r="H63" s="92">
        <v>321</v>
      </c>
      <c r="I63" s="93" t="s">
        <v>661</v>
      </c>
      <c r="J63" s="92">
        <v>3219</v>
      </c>
      <c r="K63" s="93" t="s">
        <v>435</v>
      </c>
      <c r="L63" s="88"/>
      <c r="M63" s="88" t="str">
        <f t="shared" si="9"/>
        <v>321 Industria de la madera</v>
      </c>
      <c r="N63" s="85"/>
    </row>
    <row r="64" spans="1:14" s="35" customFormat="1" ht="21.9" customHeight="1" x14ac:dyDescent="0.3">
      <c r="A64" s="86" t="str">
        <f t="shared" si="7"/>
        <v>3221 Fabricación de pulpa, papel y cartón</v>
      </c>
      <c r="B64" s="86" t="str">
        <f t="shared" si="8"/>
        <v>31 INDUSTRIAS MANUFACTURERAS</v>
      </c>
      <c r="C64" s="87">
        <v>1</v>
      </c>
      <c r="D64" s="86" t="s">
        <v>23</v>
      </c>
      <c r="E64" s="92">
        <v>31</v>
      </c>
      <c r="F64" s="87" t="s">
        <v>599</v>
      </c>
      <c r="G64" s="93" t="s">
        <v>408</v>
      </c>
      <c r="H64" s="92">
        <v>322</v>
      </c>
      <c r="I64" s="93" t="s">
        <v>662</v>
      </c>
      <c r="J64" s="92">
        <v>3221</v>
      </c>
      <c r="K64" s="93" t="s">
        <v>436</v>
      </c>
      <c r="L64" s="88"/>
      <c r="M64" s="88" t="str">
        <f t="shared" si="9"/>
        <v>322 Industria del papel</v>
      </c>
      <c r="N64" s="85"/>
    </row>
    <row r="65" spans="1:14" s="35" customFormat="1" ht="21.9" customHeight="1" x14ac:dyDescent="0.3">
      <c r="A65" s="86" t="str">
        <f t="shared" si="7"/>
        <v>3222 Fabricación de productos de cartón y papel</v>
      </c>
      <c r="B65" s="86" t="str">
        <f t="shared" si="8"/>
        <v>31 INDUSTRIAS MANUFACTURERAS</v>
      </c>
      <c r="C65" s="87">
        <v>1</v>
      </c>
      <c r="D65" s="86" t="s">
        <v>23</v>
      </c>
      <c r="E65" s="92">
        <v>31</v>
      </c>
      <c r="F65" s="87" t="s">
        <v>600</v>
      </c>
      <c r="G65" s="93" t="s">
        <v>408</v>
      </c>
      <c r="H65" s="92">
        <v>322</v>
      </c>
      <c r="I65" s="93" t="s">
        <v>662</v>
      </c>
      <c r="J65" s="92">
        <v>3222</v>
      </c>
      <c r="K65" s="93" t="s">
        <v>132</v>
      </c>
      <c r="L65" s="88"/>
      <c r="M65" s="88" t="str">
        <f t="shared" si="9"/>
        <v>322 Industria del papel</v>
      </c>
      <c r="N65" s="85"/>
    </row>
    <row r="66" spans="1:14" s="35" customFormat="1" ht="21.9" customHeight="1" x14ac:dyDescent="0.3">
      <c r="A66" s="86" t="str">
        <f t="shared" si="7"/>
        <v>3231 Impresión e industrias conexas</v>
      </c>
      <c r="B66" s="86" t="str">
        <f t="shared" si="8"/>
        <v>31 INDUSTRIAS MANUFACTURERAS</v>
      </c>
      <c r="C66" s="87">
        <v>1</v>
      </c>
      <c r="D66" s="86" t="s">
        <v>23</v>
      </c>
      <c r="E66" s="92">
        <v>31</v>
      </c>
      <c r="F66" s="87" t="s">
        <v>601</v>
      </c>
      <c r="G66" s="93" t="s">
        <v>408</v>
      </c>
      <c r="H66" s="92">
        <v>323</v>
      </c>
      <c r="I66" s="93" t="s">
        <v>128</v>
      </c>
      <c r="J66" s="92">
        <v>3231</v>
      </c>
      <c r="K66" s="93" t="s">
        <v>128</v>
      </c>
      <c r="L66" s="88"/>
      <c r="M66" s="88" t="str">
        <f t="shared" si="9"/>
        <v>323 Impresión e industrias conexas</v>
      </c>
      <c r="N66" s="85"/>
    </row>
    <row r="67" spans="1:14" s="35" customFormat="1" ht="21.9" customHeight="1" x14ac:dyDescent="0.3">
      <c r="A67" s="86" t="str">
        <f t="shared" si="7"/>
        <v>3241 Fabricación de productos derivados del petróleo y del carbón</v>
      </c>
      <c r="B67" s="86" t="str">
        <f t="shared" si="8"/>
        <v>31 INDUSTRIAS MANUFACTURERAS</v>
      </c>
      <c r="C67" s="87">
        <v>1</v>
      </c>
      <c r="D67" s="86" t="s">
        <v>23</v>
      </c>
      <c r="E67" s="92">
        <v>31</v>
      </c>
      <c r="F67" s="87" t="s">
        <v>602</v>
      </c>
      <c r="G67" s="93" t="s">
        <v>408</v>
      </c>
      <c r="H67" s="92">
        <v>324</v>
      </c>
      <c r="I67" s="93" t="s">
        <v>663</v>
      </c>
      <c r="J67" s="92">
        <v>3241</v>
      </c>
      <c r="K67" s="93" t="s">
        <v>437</v>
      </c>
      <c r="L67" s="88"/>
      <c r="M67" s="88" t="str">
        <f t="shared" si="9"/>
        <v>324 Fabricación de productos derivados dl petróleo y carbón</v>
      </c>
      <c r="N67" s="85"/>
    </row>
    <row r="68" spans="1:14" s="35" customFormat="1" ht="21.9" customHeight="1" x14ac:dyDescent="0.3">
      <c r="A68" s="86" t="str">
        <f t="shared" si="7"/>
        <v>3251 Fabricación de productos químicos básicos</v>
      </c>
      <c r="B68" s="86" t="str">
        <f t="shared" si="8"/>
        <v>31 INDUSTRIAS MANUFACTURERAS</v>
      </c>
      <c r="C68" s="87">
        <v>1</v>
      </c>
      <c r="D68" s="86" t="s">
        <v>23</v>
      </c>
      <c r="E68" s="92">
        <v>31</v>
      </c>
      <c r="F68" s="87" t="s">
        <v>438</v>
      </c>
      <c r="G68" s="93" t="s">
        <v>408</v>
      </c>
      <c r="H68" s="92">
        <v>325</v>
      </c>
      <c r="I68" s="93" t="s">
        <v>664</v>
      </c>
      <c r="J68" s="92">
        <v>3251</v>
      </c>
      <c r="K68" s="93" t="s">
        <v>123</v>
      </c>
      <c r="L68" s="88"/>
      <c r="M68" s="88" t="str">
        <f t="shared" si="9"/>
        <v>325 Industria química</v>
      </c>
      <c r="N68" s="85"/>
    </row>
    <row r="69" spans="1:14" s="35" customFormat="1" ht="21.9" customHeight="1" x14ac:dyDescent="0.3">
      <c r="A69" s="86" t="str">
        <f t="shared" si="7"/>
        <v>3252 Fabricación de resinas y hules sintéticos, y fibras químicas</v>
      </c>
      <c r="B69" s="86" t="str">
        <f t="shared" si="8"/>
        <v>31 INDUSTRIAS MANUFACTURERAS</v>
      </c>
      <c r="C69" s="87">
        <v>1</v>
      </c>
      <c r="D69" s="86" t="s">
        <v>23</v>
      </c>
      <c r="E69" s="92">
        <v>31</v>
      </c>
      <c r="F69" s="87" t="s">
        <v>603</v>
      </c>
      <c r="G69" s="93" t="s">
        <v>408</v>
      </c>
      <c r="H69" s="92">
        <v>325</v>
      </c>
      <c r="I69" s="93" t="s">
        <v>664</v>
      </c>
      <c r="J69" s="92">
        <v>3252</v>
      </c>
      <c r="K69" s="93" t="s">
        <v>125</v>
      </c>
      <c r="L69" s="88"/>
      <c r="M69" s="88" t="str">
        <f t="shared" si="9"/>
        <v>325 Industria química</v>
      </c>
      <c r="N69" s="85"/>
    </row>
    <row r="70" spans="1:14" s="35" customFormat="1" ht="21.9" customHeight="1" x14ac:dyDescent="0.3">
      <c r="A70" s="86" t="str">
        <f t="shared" si="7"/>
        <v>3253 Fabricación de fertilizantes, pesticidas y otros agroquímicos</v>
      </c>
      <c r="B70" s="86" t="str">
        <f t="shared" si="8"/>
        <v>31 INDUSTRIAS MANUFACTURERAS</v>
      </c>
      <c r="C70" s="87">
        <v>1</v>
      </c>
      <c r="D70" s="86" t="s">
        <v>23</v>
      </c>
      <c r="E70" s="92">
        <v>31</v>
      </c>
      <c r="F70" s="87" t="s">
        <v>604</v>
      </c>
      <c r="G70" s="93" t="s">
        <v>408</v>
      </c>
      <c r="H70" s="92">
        <v>325</v>
      </c>
      <c r="I70" s="93" t="s">
        <v>664</v>
      </c>
      <c r="J70" s="92">
        <v>3253</v>
      </c>
      <c r="K70" s="93" t="s">
        <v>126</v>
      </c>
      <c r="L70" s="88"/>
      <c r="M70" s="88" t="str">
        <f t="shared" si="9"/>
        <v>325 Industria química</v>
      </c>
      <c r="N70" s="85"/>
    </row>
    <row r="71" spans="1:14" s="35" customFormat="1" ht="21.9" customHeight="1" x14ac:dyDescent="0.3">
      <c r="A71" s="86" t="str">
        <f t="shared" si="7"/>
        <v>3254 Fabricación de productos farmacéuticos</v>
      </c>
      <c r="B71" s="86" t="str">
        <f t="shared" si="8"/>
        <v>31 INDUSTRIAS MANUFACTURERAS</v>
      </c>
      <c r="C71" s="87">
        <v>1</v>
      </c>
      <c r="D71" s="86" t="s">
        <v>23</v>
      </c>
      <c r="E71" s="92">
        <v>31</v>
      </c>
      <c r="F71" s="87" t="s">
        <v>605</v>
      </c>
      <c r="G71" s="93" t="s">
        <v>408</v>
      </c>
      <c r="H71" s="92">
        <v>325</v>
      </c>
      <c r="I71" s="93" t="s">
        <v>664</v>
      </c>
      <c r="J71" s="92">
        <v>3254</v>
      </c>
      <c r="K71" s="93" t="s">
        <v>108</v>
      </c>
      <c r="L71" s="88"/>
      <c r="M71" s="88" t="str">
        <f t="shared" si="9"/>
        <v>325 Industria química</v>
      </c>
      <c r="N71" s="85"/>
    </row>
    <row r="72" spans="1:14" s="35" customFormat="1" ht="21.9" customHeight="1" x14ac:dyDescent="0.3">
      <c r="A72" s="86" t="str">
        <f t="shared" si="7"/>
        <v>3255 Fabricación de pinturas, recubrimientos y adhesivos</v>
      </c>
      <c r="B72" s="86" t="str">
        <f t="shared" si="8"/>
        <v>31 INDUSTRIAS MANUFACTURERAS</v>
      </c>
      <c r="C72" s="87">
        <v>1</v>
      </c>
      <c r="D72" s="86" t="s">
        <v>23</v>
      </c>
      <c r="E72" s="92">
        <v>31</v>
      </c>
      <c r="F72" s="87" t="s">
        <v>606</v>
      </c>
      <c r="G72" s="93" t="s">
        <v>408</v>
      </c>
      <c r="H72" s="92">
        <v>325</v>
      </c>
      <c r="I72" s="93" t="s">
        <v>664</v>
      </c>
      <c r="J72" s="92">
        <v>3255</v>
      </c>
      <c r="K72" s="93" t="s">
        <v>122</v>
      </c>
      <c r="L72" s="88"/>
      <c r="M72" s="88" t="str">
        <f t="shared" si="9"/>
        <v>325 Industria química</v>
      </c>
      <c r="N72" s="85"/>
    </row>
    <row r="73" spans="1:14" s="35" customFormat="1" ht="21.9" customHeight="1" x14ac:dyDescent="0.3">
      <c r="A73" s="86" t="str">
        <f t="shared" si="7"/>
        <v>3256 Fabricación de jabones, limpiadores y preparaciones de tocador</v>
      </c>
      <c r="B73" s="86" t="str">
        <f t="shared" si="8"/>
        <v>31 INDUSTRIAS MANUFACTURERAS</v>
      </c>
      <c r="C73" s="87">
        <v>1</v>
      </c>
      <c r="D73" s="86" t="s">
        <v>23</v>
      </c>
      <c r="E73" s="92">
        <v>31</v>
      </c>
      <c r="F73" s="87" t="s">
        <v>607</v>
      </c>
      <c r="G73" s="93" t="s">
        <v>408</v>
      </c>
      <c r="H73" s="92">
        <v>325</v>
      </c>
      <c r="I73" s="93" t="s">
        <v>664</v>
      </c>
      <c r="J73" s="92">
        <v>3256</v>
      </c>
      <c r="K73" s="93" t="s">
        <v>121</v>
      </c>
      <c r="L73" s="88"/>
      <c r="M73" s="88" t="str">
        <f t="shared" si="9"/>
        <v>325 Industria química</v>
      </c>
      <c r="N73" s="85"/>
    </row>
    <row r="74" spans="1:14" s="35" customFormat="1" ht="21.9" customHeight="1" x14ac:dyDescent="0.3">
      <c r="A74" s="86" t="str">
        <f t="shared" si="7"/>
        <v>3259 Fabricación de otros productos químicos</v>
      </c>
      <c r="B74" s="86" t="str">
        <f t="shared" si="8"/>
        <v>31 INDUSTRIAS MANUFACTURERAS</v>
      </c>
      <c r="C74" s="87">
        <v>1</v>
      </c>
      <c r="D74" s="86" t="s">
        <v>23</v>
      </c>
      <c r="E74" s="92">
        <v>31</v>
      </c>
      <c r="F74" s="87" t="s">
        <v>608</v>
      </c>
      <c r="G74" s="93" t="s">
        <v>408</v>
      </c>
      <c r="H74" s="92">
        <v>325</v>
      </c>
      <c r="I74" s="93" t="s">
        <v>664</v>
      </c>
      <c r="J74" s="92">
        <v>3259</v>
      </c>
      <c r="K74" s="93" t="s">
        <v>124</v>
      </c>
      <c r="L74" s="88"/>
      <c r="M74" s="88" t="str">
        <f t="shared" si="9"/>
        <v>325 Industria química</v>
      </c>
      <c r="N74" s="85"/>
    </row>
    <row r="75" spans="1:14" s="35" customFormat="1" ht="21.9" customHeight="1" x14ac:dyDescent="0.3">
      <c r="A75" s="86" t="str">
        <f t="shared" si="7"/>
        <v>3261 Fabricación de productos de plástico</v>
      </c>
      <c r="B75" s="86" t="str">
        <f t="shared" si="8"/>
        <v>31 INDUSTRIAS MANUFACTURERAS</v>
      </c>
      <c r="C75" s="87">
        <v>1</v>
      </c>
      <c r="D75" s="86" t="s">
        <v>23</v>
      </c>
      <c r="E75" s="92">
        <v>31</v>
      </c>
      <c r="F75" s="87" t="s">
        <v>439</v>
      </c>
      <c r="G75" s="93" t="s">
        <v>408</v>
      </c>
      <c r="H75" s="92">
        <v>326</v>
      </c>
      <c r="I75" s="93" t="s">
        <v>665</v>
      </c>
      <c r="J75" s="92">
        <v>3261</v>
      </c>
      <c r="K75" s="93" t="s">
        <v>440</v>
      </c>
      <c r="L75" s="88"/>
      <c r="M75" s="88" t="str">
        <f t="shared" si="9"/>
        <v>326 Industria del plástico y del hule</v>
      </c>
      <c r="N75" s="85"/>
    </row>
    <row r="76" spans="1:14" s="35" customFormat="1" ht="21.9" customHeight="1" x14ac:dyDescent="0.3">
      <c r="A76" s="86" t="str">
        <f t="shared" si="7"/>
        <v>3262 Fabricación de productos de hule</v>
      </c>
      <c r="B76" s="86" t="str">
        <f t="shared" si="8"/>
        <v>31 INDUSTRIAS MANUFACTURERAS</v>
      </c>
      <c r="C76" s="87">
        <v>1</v>
      </c>
      <c r="D76" s="86" t="s">
        <v>23</v>
      </c>
      <c r="E76" s="92">
        <v>31</v>
      </c>
      <c r="F76" s="87" t="s">
        <v>609</v>
      </c>
      <c r="G76" s="93" t="s">
        <v>408</v>
      </c>
      <c r="H76" s="92">
        <v>326</v>
      </c>
      <c r="I76" s="93" t="s">
        <v>665</v>
      </c>
      <c r="J76" s="92">
        <v>3262</v>
      </c>
      <c r="K76" s="93" t="s">
        <v>442</v>
      </c>
      <c r="L76" s="88"/>
      <c r="M76" s="88" t="str">
        <f t="shared" si="9"/>
        <v>326 Industria del plástico y del hule</v>
      </c>
      <c r="N76" s="85"/>
    </row>
    <row r="77" spans="1:14" s="35" customFormat="1" ht="21.9" customHeight="1" x14ac:dyDescent="0.3">
      <c r="A77" s="86" t="str">
        <f t="shared" si="7"/>
        <v>3271 Fabricación de productos a base de arcillas y minerales refractarios</v>
      </c>
      <c r="B77" s="86" t="str">
        <f t="shared" si="8"/>
        <v>31 INDUSTRIAS MANUFACTURERAS</v>
      </c>
      <c r="C77" s="87">
        <v>1</v>
      </c>
      <c r="D77" s="86" t="s">
        <v>23</v>
      </c>
      <c r="E77" s="92">
        <v>31</v>
      </c>
      <c r="F77" s="87" t="s">
        <v>443</v>
      </c>
      <c r="G77" s="93" t="s">
        <v>408</v>
      </c>
      <c r="H77" s="92">
        <v>327</v>
      </c>
      <c r="I77" s="93" t="s">
        <v>666</v>
      </c>
      <c r="J77" s="92">
        <v>3271</v>
      </c>
      <c r="K77" s="93" t="s">
        <v>444</v>
      </c>
      <c r="L77" s="88"/>
      <c r="M77" s="88" t="str">
        <f t="shared" si="9"/>
        <v>327 Fabricación de productos a base de minerales no metálicos</v>
      </c>
      <c r="N77" s="85"/>
    </row>
    <row r="78" spans="1:14" s="35" customFormat="1" ht="21.9" customHeight="1" x14ac:dyDescent="0.3">
      <c r="A78" s="86" t="str">
        <f t="shared" si="7"/>
        <v>3272 Fabricación de vidrio y productos de vidrio</v>
      </c>
      <c r="B78" s="86" t="str">
        <f t="shared" si="8"/>
        <v>31 INDUSTRIAS MANUFACTURERAS</v>
      </c>
      <c r="C78" s="87">
        <v>1</v>
      </c>
      <c r="D78" s="86" t="s">
        <v>23</v>
      </c>
      <c r="E78" s="92">
        <v>31</v>
      </c>
      <c r="F78" s="87" t="s">
        <v>445</v>
      </c>
      <c r="G78" s="93" t="s">
        <v>408</v>
      </c>
      <c r="H78" s="92">
        <v>327</v>
      </c>
      <c r="I78" s="93" t="s">
        <v>666</v>
      </c>
      <c r="J78" s="92">
        <v>3272</v>
      </c>
      <c r="K78" s="93" t="s">
        <v>446</v>
      </c>
      <c r="L78" s="88"/>
      <c r="M78" s="88" t="str">
        <f t="shared" si="9"/>
        <v>327 Fabricación de productos a base de minerales no metálicos</v>
      </c>
      <c r="N78" s="85"/>
    </row>
    <row r="79" spans="1:14" s="35" customFormat="1" ht="21.9" customHeight="1" x14ac:dyDescent="0.3">
      <c r="A79" s="86" t="str">
        <f t="shared" si="7"/>
        <v>3273 Fabricación de cemento y productos de concreto</v>
      </c>
      <c r="B79" s="86" t="str">
        <f t="shared" si="8"/>
        <v>31 INDUSTRIAS MANUFACTURERAS</v>
      </c>
      <c r="C79" s="87">
        <v>1</v>
      </c>
      <c r="D79" s="86" t="s">
        <v>23</v>
      </c>
      <c r="E79" s="92">
        <v>31</v>
      </c>
      <c r="F79" s="87" t="s">
        <v>610</v>
      </c>
      <c r="G79" s="93" t="s">
        <v>408</v>
      </c>
      <c r="H79" s="92">
        <v>327</v>
      </c>
      <c r="I79" s="93" t="s">
        <v>666</v>
      </c>
      <c r="J79" s="92">
        <v>3273</v>
      </c>
      <c r="K79" s="93" t="s">
        <v>447</v>
      </c>
      <c r="L79" s="88"/>
      <c r="M79" s="88" t="str">
        <f t="shared" si="9"/>
        <v>327 Fabricación de productos a base de minerales no metálicos</v>
      </c>
      <c r="N79" s="85"/>
    </row>
    <row r="80" spans="1:14" s="35" customFormat="1" ht="21.9" customHeight="1" x14ac:dyDescent="0.3">
      <c r="A80" s="86" t="str">
        <f t="shared" si="7"/>
        <v>3274 Fabricación de cal, yeso y productos de yeso</v>
      </c>
      <c r="B80" s="86" t="str">
        <f t="shared" si="8"/>
        <v>31 INDUSTRIAS MANUFACTURERAS</v>
      </c>
      <c r="C80" s="87">
        <v>1</v>
      </c>
      <c r="D80" s="86" t="s">
        <v>23</v>
      </c>
      <c r="E80" s="92">
        <v>31</v>
      </c>
      <c r="F80" s="87" t="s">
        <v>611</v>
      </c>
      <c r="G80" s="93" t="s">
        <v>408</v>
      </c>
      <c r="H80" s="92">
        <v>327</v>
      </c>
      <c r="I80" s="93" t="s">
        <v>666</v>
      </c>
      <c r="J80" s="92">
        <v>3274</v>
      </c>
      <c r="K80" s="93" t="s">
        <v>448</v>
      </c>
      <c r="L80" s="88"/>
      <c r="M80" s="88" t="str">
        <f t="shared" si="9"/>
        <v>327 Fabricación de productos a base de minerales no metálicos</v>
      </c>
      <c r="N80" s="85"/>
    </row>
    <row r="81" spans="1:14" s="35" customFormat="1" ht="21.9" customHeight="1" x14ac:dyDescent="0.3">
      <c r="A81" s="86" t="str">
        <f t="shared" si="7"/>
        <v>3279 Fabricación de otros productos a base de minerales no metálicos</v>
      </c>
      <c r="B81" s="86" t="str">
        <f t="shared" si="8"/>
        <v>31 INDUSTRIAS MANUFACTURERAS</v>
      </c>
      <c r="C81" s="87">
        <v>1</v>
      </c>
      <c r="D81" s="86" t="s">
        <v>23</v>
      </c>
      <c r="E81" s="92">
        <v>31</v>
      </c>
      <c r="F81" s="87" t="s">
        <v>612</v>
      </c>
      <c r="G81" s="93" t="s">
        <v>408</v>
      </c>
      <c r="H81" s="92">
        <v>327</v>
      </c>
      <c r="I81" s="93" t="s">
        <v>666</v>
      </c>
      <c r="J81" s="92">
        <v>3279</v>
      </c>
      <c r="K81" s="93" t="s">
        <v>449</v>
      </c>
      <c r="L81" s="88"/>
      <c r="M81" s="88" t="str">
        <f t="shared" si="9"/>
        <v>327 Fabricación de productos a base de minerales no metálicos</v>
      </c>
      <c r="N81" s="85"/>
    </row>
    <row r="82" spans="1:14" s="35" customFormat="1" ht="21.9" customHeight="1" x14ac:dyDescent="0.3">
      <c r="A82" s="86" t="str">
        <f t="shared" si="7"/>
        <v>3311 Industria básica del hierro y del acero</v>
      </c>
      <c r="B82" s="86" t="str">
        <f t="shared" si="8"/>
        <v>31 INDUSTRIAS MANUFACTURERAS</v>
      </c>
      <c r="C82" s="87">
        <v>1</v>
      </c>
      <c r="D82" s="86" t="s">
        <v>23</v>
      </c>
      <c r="E82" s="92">
        <v>31</v>
      </c>
      <c r="F82" s="87" t="s">
        <v>613</v>
      </c>
      <c r="G82" s="93" t="s">
        <v>408</v>
      </c>
      <c r="H82" s="92">
        <v>331</v>
      </c>
      <c r="I82" s="93" t="s">
        <v>667</v>
      </c>
      <c r="J82" s="92">
        <v>3311</v>
      </c>
      <c r="K82" s="93" t="s">
        <v>450</v>
      </c>
      <c r="L82" s="88"/>
      <c r="M82" s="88" t="str">
        <f t="shared" si="9"/>
        <v>331 Industrias metálicas básicas</v>
      </c>
      <c r="N82" s="85"/>
    </row>
    <row r="83" spans="1:14" s="35" customFormat="1" ht="21.9" customHeight="1" x14ac:dyDescent="0.3">
      <c r="A83" s="86" t="str">
        <f t="shared" ref="A83:A114" si="10">J83&amp;" "&amp;K83</f>
        <v>3312 Fabricación de productos de hierro y acero</v>
      </c>
      <c r="B83" s="86" t="str">
        <f t="shared" ref="B83:B114" si="11">CONCATENATE(E83, " ", G83)</f>
        <v>31 INDUSTRIAS MANUFACTURERAS</v>
      </c>
      <c r="C83" s="87">
        <v>1</v>
      </c>
      <c r="D83" s="86" t="s">
        <v>23</v>
      </c>
      <c r="E83" s="92">
        <v>31</v>
      </c>
      <c r="F83" s="87" t="s">
        <v>614</v>
      </c>
      <c r="G83" s="93" t="s">
        <v>408</v>
      </c>
      <c r="H83" s="92">
        <v>331</v>
      </c>
      <c r="I83" s="93" t="s">
        <v>667</v>
      </c>
      <c r="J83" s="92">
        <v>3312</v>
      </c>
      <c r="K83" s="93" t="s">
        <v>452</v>
      </c>
      <c r="L83" s="88"/>
      <c r="M83" s="88" t="str">
        <f t="shared" ref="M83:M114" si="12">H83&amp;" "&amp;I83</f>
        <v>331 Industrias metálicas básicas</v>
      </c>
      <c r="N83" s="85"/>
    </row>
    <row r="84" spans="1:14" s="35" customFormat="1" ht="21.9" customHeight="1" x14ac:dyDescent="0.3">
      <c r="A84" s="86" t="str">
        <f t="shared" si="10"/>
        <v>3313 Industria básica del aluminio</v>
      </c>
      <c r="B84" s="86" t="str">
        <f t="shared" si="11"/>
        <v>31 INDUSTRIAS MANUFACTURERAS</v>
      </c>
      <c r="C84" s="87">
        <v>1</v>
      </c>
      <c r="D84" s="86" t="s">
        <v>23</v>
      </c>
      <c r="E84" s="92">
        <v>31</v>
      </c>
      <c r="F84" s="87" t="s">
        <v>615</v>
      </c>
      <c r="G84" s="93" t="s">
        <v>408</v>
      </c>
      <c r="H84" s="92">
        <v>331</v>
      </c>
      <c r="I84" s="93" t="s">
        <v>667</v>
      </c>
      <c r="J84" s="92">
        <v>3313</v>
      </c>
      <c r="K84" s="93" t="s">
        <v>453</v>
      </c>
      <c r="L84" s="88"/>
      <c r="M84" s="88" t="str">
        <f t="shared" si="12"/>
        <v>331 Industrias metálicas básicas</v>
      </c>
      <c r="N84" s="85"/>
    </row>
    <row r="85" spans="1:14" s="35" customFormat="1" ht="21.9" customHeight="1" x14ac:dyDescent="0.3">
      <c r="A85" s="86" t="str">
        <f t="shared" si="10"/>
        <v>3314 Industrias de metales no ferrosos, excepto aluminio</v>
      </c>
      <c r="B85" s="86" t="str">
        <f t="shared" si="11"/>
        <v>31 INDUSTRIAS MANUFACTURERAS</v>
      </c>
      <c r="C85" s="87">
        <v>1</v>
      </c>
      <c r="D85" s="86" t="s">
        <v>23</v>
      </c>
      <c r="E85" s="92">
        <v>31</v>
      </c>
      <c r="F85" s="87" t="s">
        <v>616</v>
      </c>
      <c r="G85" s="93" t="s">
        <v>408</v>
      </c>
      <c r="H85" s="92">
        <v>331</v>
      </c>
      <c r="I85" s="93" t="s">
        <v>667</v>
      </c>
      <c r="J85" s="92">
        <v>3314</v>
      </c>
      <c r="K85" s="93" t="s">
        <v>454</v>
      </c>
      <c r="L85" s="88"/>
      <c r="M85" s="88" t="str">
        <f t="shared" si="12"/>
        <v>331 Industrias metálicas básicas</v>
      </c>
      <c r="N85" s="85"/>
    </row>
    <row r="86" spans="1:14" s="35" customFormat="1" ht="21.9" customHeight="1" x14ac:dyDescent="0.3">
      <c r="A86" s="86" t="str">
        <f t="shared" si="10"/>
        <v>3315 Moldeo por fundición de piezas metálicas</v>
      </c>
      <c r="B86" s="86" t="str">
        <f t="shared" si="11"/>
        <v>31 INDUSTRIAS MANUFACTURERAS</v>
      </c>
      <c r="C86" s="87">
        <v>1</v>
      </c>
      <c r="D86" s="86" t="s">
        <v>23</v>
      </c>
      <c r="E86" s="92">
        <v>31</v>
      </c>
      <c r="F86" s="87" t="s">
        <v>617</v>
      </c>
      <c r="G86" s="93" t="s">
        <v>408</v>
      </c>
      <c r="H86" s="92">
        <v>331</v>
      </c>
      <c r="I86" s="93" t="s">
        <v>667</v>
      </c>
      <c r="J86" s="92">
        <v>3315</v>
      </c>
      <c r="K86" s="93" t="s">
        <v>455</v>
      </c>
      <c r="L86" s="88"/>
      <c r="M86" s="88" t="str">
        <f t="shared" si="12"/>
        <v>331 Industrias metálicas básicas</v>
      </c>
      <c r="N86" s="85"/>
    </row>
    <row r="87" spans="1:14" s="35" customFormat="1" ht="21.9" customHeight="1" x14ac:dyDescent="0.3">
      <c r="A87" s="86" t="str">
        <f t="shared" si="10"/>
        <v>3321 Fabricación de productos metálicos forjados y troquelados</v>
      </c>
      <c r="B87" s="86" t="str">
        <f t="shared" si="11"/>
        <v>31 INDUSTRIAS MANUFACTURERAS</v>
      </c>
      <c r="C87" s="87">
        <v>1</v>
      </c>
      <c r="D87" s="86" t="s">
        <v>23</v>
      </c>
      <c r="E87" s="92">
        <v>31</v>
      </c>
      <c r="F87" s="87" t="s">
        <v>456</v>
      </c>
      <c r="G87" s="93" t="s">
        <v>408</v>
      </c>
      <c r="H87" s="92">
        <v>332</v>
      </c>
      <c r="I87" s="93" t="s">
        <v>668</v>
      </c>
      <c r="J87" s="92">
        <v>3321</v>
      </c>
      <c r="K87" s="93" t="s">
        <v>457</v>
      </c>
      <c r="L87" s="88"/>
      <c r="M87" s="88" t="str">
        <f t="shared" si="12"/>
        <v>332 Fabricación de productos metálicos</v>
      </c>
      <c r="N87" s="85"/>
    </row>
    <row r="88" spans="1:14" s="35" customFormat="1" ht="21.9" customHeight="1" x14ac:dyDescent="0.3">
      <c r="A88" s="86" t="str">
        <f t="shared" si="10"/>
        <v>3322 Fabricación de herramientas de mano sin motor y utensilios de cocina metálicos</v>
      </c>
      <c r="B88" s="86" t="str">
        <f t="shared" si="11"/>
        <v>31 INDUSTRIAS MANUFACTURERAS</v>
      </c>
      <c r="C88" s="87">
        <v>1</v>
      </c>
      <c r="D88" s="86" t="s">
        <v>23</v>
      </c>
      <c r="E88" s="92">
        <v>31</v>
      </c>
      <c r="F88" s="87" t="s">
        <v>618</v>
      </c>
      <c r="G88" s="93" t="s">
        <v>408</v>
      </c>
      <c r="H88" s="92">
        <v>332</v>
      </c>
      <c r="I88" s="93" t="s">
        <v>668</v>
      </c>
      <c r="J88" s="92">
        <v>3322</v>
      </c>
      <c r="K88" s="93" t="s">
        <v>458</v>
      </c>
      <c r="L88" s="88"/>
      <c r="M88" s="88" t="str">
        <f t="shared" si="12"/>
        <v>332 Fabricación de productos metálicos</v>
      </c>
      <c r="N88" s="85"/>
    </row>
    <row r="89" spans="1:14" s="35" customFormat="1" ht="21.9" customHeight="1" x14ac:dyDescent="0.3">
      <c r="A89" s="86" t="str">
        <f t="shared" si="10"/>
        <v>3323 Fabricación de estructuras metálicas y productos de herrería</v>
      </c>
      <c r="B89" s="86" t="str">
        <f t="shared" si="11"/>
        <v>31 INDUSTRIAS MANUFACTURERAS</v>
      </c>
      <c r="C89" s="87">
        <v>1</v>
      </c>
      <c r="D89" s="86" t="s">
        <v>23</v>
      </c>
      <c r="E89" s="92">
        <v>31</v>
      </c>
      <c r="F89" s="87" t="s">
        <v>619</v>
      </c>
      <c r="G89" s="93" t="s">
        <v>408</v>
      </c>
      <c r="H89" s="92">
        <v>332</v>
      </c>
      <c r="I89" s="93" t="s">
        <v>668</v>
      </c>
      <c r="J89" s="92">
        <v>3323</v>
      </c>
      <c r="K89" s="93" t="s">
        <v>459</v>
      </c>
      <c r="L89" s="88"/>
      <c r="M89" s="88" t="str">
        <f t="shared" si="12"/>
        <v>332 Fabricación de productos metálicos</v>
      </c>
      <c r="N89" s="85"/>
    </row>
    <row r="90" spans="1:14" s="35" customFormat="1" ht="21.9" customHeight="1" x14ac:dyDescent="0.3">
      <c r="A90" s="86" t="str">
        <f t="shared" si="10"/>
        <v>3324 Fabricación de calderas, tanques y envases metálicos</v>
      </c>
      <c r="B90" s="86" t="str">
        <f t="shared" si="11"/>
        <v>31 INDUSTRIAS MANUFACTURERAS</v>
      </c>
      <c r="C90" s="87">
        <v>1</v>
      </c>
      <c r="D90" s="86" t="s">
        <v>23</v>
      </c>
      <c r="E90" s="92">
        <v>31</v>
      </c>
      <c r="F90" s="87" t="s">
        <v>620</v>
      </c>
      <c r="G90" s="93" t="s">
        <v>408</v>
      </c>
      <c r="H90" s="92">
        <v>332</v>
      </c>
      <c r="I90" s="93" t="s">
        <v>668</v>
      </c>
      <c r="J90" s="92">
        <v>3324</v>
      </c>
      <c r="K90" s="93" t="s">
        <v>460</v>
      </c>
      <c r="L90" s="88"/>
      <c r="M90" s="88" t="str">
        <f t="shared" si="12"/>
        <v>332 Fabricación de productos metálicos</v>
      </c>
      <c r="N90" s="85"/>
    </row>
    <row r="91" spans="1:14" s="35" customFormat="1" ht="21.9" customHeight="1" x14ac:dyDescent="0.3">
      <c r="A91" s="86" t="str">
        <f t="shared" si="10"/>
        <v>3325 Fabricación de herrajes y cerraduras</v>
      </c>
      <c r="B91" s="86" t="str">
        <f t="shared" si="11"/>
        <v>31 INDUSTRIAS MANUFACTURERAS</v>
      </c>
      <c r="C91" s="87">
        <v>1</v>
      </c>
      <c r="D91" s="86" t="s">
        <v>23</v>
      </c>
      <c r="E91" s="92">
        <v>31</v>
      </c>
      <c r="F91" s="87" t="s">
        <v>621</v>
      </c>
      <c r="G91" s="93" t="s">
        <v>408</v>
      </c>
      <c r="H91" s="92">
        <v>332</v>
      </c>
      <c r="I91" s="93" t="s">
        <v>668</v>
      </c>
      <c r="J91" s="92">
        <v>3325</v>
      </c>
      <c r="K91" s="93" t="s">
        <v>461</v>
      </c>
      <c r="L91" s="88"/>
      <c r="M91" s="88" t="str">
        <f t="shared" si="12"/>
        <v>332 Fabricación de productos metálicos</v>
      </c>
      <c r="N91" s="85"/>
    </row>
    <row r="92" spans="1:14" s="35" customFormat="1" ht="21.9" customHeight="1" x14ac:dyDescent="0.3">
      <c r="A92" s="86" t="str">
        <f t="shared" si="10"/>
        <v>3326 Fabricación de alambre, productos de alambre y resortes</v>
      </c>
      <c r="B92" s="86" t="str">
        <f t="shared" si="11"/>
        <v>31 INDUSTRIAS MANUFACTURERAS</v>
      </c>
      <c r="C92" s="87">
        <v>1</v>
      </c>
      <c r="D92" s="86" t="s">
        <v>23</v>
      </c>
      <c r="E92" s="92">
        <v>31</v>
      </c>
      <c r="F92" s="87" t="s">
        <v>622</v>
      </c>
      <c r="G92" s="93" t="s">
        <v>408</v>
      </c>
      <c r="H92" s="92">
        <v>332</v>
      </c>
      <c r="I92" s="93" t="s">
        <v>668</v>
      </c>
      <c r="J92" s="92">
        <v>3326</v>
      </c>
      <c r="K92" s="93" t="s">
        <v>462</v>
      </c>
      <c r="L92" s="88"/>
      <c r="M92" s="88" t="str">
        <f t="shared" si="12"/>
        <v>332 Fabricación de productos metálicos</v>
      </c>
      <c r="N92" s="85"/>
    </row>
    <row r="93" spans="1:14" s="35" customFormat="1" ht="21.9" customHeight="1" x14ac:dyDescent="0.3">
      <c r="A93" s="86" t="str">
        <f t="shared" si="10"/>
        <v>3327 Maquinado de piezas y fabricación de tornillos</v>
      </c>
      <c r="B93" s="86" t="str">
        <f t="shared" si="11"/>
        <v>31 INDUSTRIAS MANUFACTURERAS</v>
      </c>
      <c r="C93" s="87">
        <v>1</v>
      </c>
      <c r="D93" s="86" t="s">
        <v>23</v>
      </c>
      <c r="E93" s="92">
        <v>31</v>
      </c>
      <c r="F93" s="87" t="s">
        <v>623</v>
      </c>
      <c r="G93" s="93" t="s">
        <v>408</v>
      </c>
      <c r="H93" s="92">
        <v>332</v>
      </c>
      <c r="I93" s="93" t="s">
        <v>668</v>
      </c>
      <c r="J93" s="92">
        <v>3327</v>
      </c>
      <c r="K93" s="93" t="s">
        <v>197</v>
      </c>
      <c r="L93" s="88"/>
      <c r="M93" s="88" t="str">
        <f t="shared" si="12"/>
        <v>332 Fabricación de productos metálicos</v>
      </c>
      <c r="N93" s="85"/>
    </row>
    <row r="94" spans="1:14" s="35" customFormat="1" ht="21.9" customHeight="1" x14ac:dyDescent="0.3">
      <c r="A94" s="86" t="str">
        <f t="shared" si="10"/>
        <v>3328 Recubrimientos y terminados metálicos</v>
      </c>
      <c r="B94" s="86" t="str">
        <f t="shared" si="11"/>
        <v>31 INDUSTRIAS MANUFACTURERAS</v>
      </c>
      <c r="C94" s="87">
        <v>1</v>
      </c>
      <c r="D94" s="86" t="s">
        <v>23</v>
      </c>
      <c r="E94" s="92">
        <v>31</v>
      </c>
      <c r="F94" s="87" t="s">
        <v>624</v>
      </c>
      <c r="G94" s="93" t="s">
        <v>408</v>
      </c>
      <c r="H94" s="92">
        <v>332</v>
      </c>
      <c r="I94" s="93" t="s">
        <v>668</v>
      </c>
      <c r="J94" s="92">
        <v>3328</v>
      </c>
      <c r="K94" s="93" t="s">
        <v>463</v>
      </c>
      <c r="L94" s="88"/>
      <c r="M94" s="88" t="str">
        <f t="shared" si="12"/>
        <v>332 Fabricación de productos metálicos</v>
      </c>
      <c r="N94" s="85"/>
    </row>
    <row r="95" spans="1:14" s="35" customFormat="1" ht="21.9" customHeight="1" x14ac:dyDescent="0.3">
      <c r="A95" s="86" t="str">
        <f t="shared" si="10"/>
        <v>3329 Fabricación de otros productos metálicos</v>
      </c>
      <c r="B95" s="86" t="str">
        <f t="shared" si="11"/>
        <v>31 INDUSTRIAS MANUFACTURERAS</v>
      </c>
      <c r="C95" s="87">
        <v>1</v>
      </c>
      <c r="D95" s="86" t="s">
        <v>23</v>
      </c>
      <c r="E95" s="92">
        <v>31</v>
      </c>
      <c r="F95" s="87" t="s">
        <v>625</v>
      </c>
      <c r="G95" s="93" t="s">
        <v>408</v>
      </c>
      <c r="H95" s="92">
        <v>332</v>
      </c>
      <c r="I95" s="93" t="s">
        <v>668</v>
      </c>
      <c r="J95" s="92">
        <v>3329</v>
      </c>
      <c r="K95" s="93" t="s">
        <v>464</v>
      </c>
      <c r="L95" s="88"/>
      <c r="M95" s="88" t="str">
        <f t="shared" si="12"/>
        <v>332 Fabricación de productos metálicos</v>
      </c>
      <c r="N95" s="85"/>
    </row>
    <row r="96" spans="1:14" s="35" customFormat="1" ht="21.9" customHeight="1" x14ac:dyDescent="0.3">
      <c r="A96" s="86" t="str">
        <f t="shared" si="10"/>
        <v>3331 Fabricación de maquinaria y equipo agropecuario, para la construcción y para la industria extractiva</v>
      </c>
      <c r="B96" s="86" t="str">
        <f t="shared" si="11"/>
        <v>31 INDUSTRIAS MANUFACTURERAS</v>
      </c>
      <c r="C96" s="87">
        <v>1</v>
      </c>
      <c r="D96" s="86" t="s">
        <v>23</v>
      </c>
      <c r="E96" s="92">
        <v>31</v>
      </c>
      <c r="F96" s="87" t="s">
        <v>626</v>
      </c>
      <c r="G96" s="93" t="s">
        <v>408</v>
      </c>
      <c r="H96" s="92">
        <v>333</v>
      </c>
      <c r="I96" s="93" t="s">
        <v>669</v>
      </c>
      <c r="J96" s="92">
        <v>3331</v>
      </c>
      <c r="K96" s="93" t="s">
        <v>465</v>
      </c>
      <c r="L96" s="88"/>
      <c r="M96" s="88" t="str">
        <f t="shared" si="12"/>
        <v xml:space="preserve">333 Fabricación de maquinaria y equipo </v>
      </c>
      <c r="N96" s="85"/>
    </row>
    <row r="97" spans="1:14" s="35" customFormat="1" ht="21.9" customHeight="1" x14ac:dyDescent="0.3">
      <c r="A97" s="86" t="str">
        <f t="shared" si="10"/>
        <v>3332 Fabricación de maquinaria y equipo para las industrias manufactureras, excepto la metalmecánica</v>
      </c>
      <c r="B97" s="86" t="str">
        <f t="shared" si="11"/>
        <v>31 INDUSTRIAS MANUFACTURERAS</v>
      </c>
      <c r="C97" s="87">
        <v>1</v>
      </c>
      <c r="D97" s="86" t="s">
        <v>23</v>
      </c>
      <c r="E97" s="92">
        <v>31</v>
      </c>
      <c r="F97" s="87" t="s">
        <v>627</v>
      </c>
      <c r="G97" s="93" t="s">
        <v>408</v>
      </c>
      <c r="H97" s="92">
        <v>333</v>
      </c>
      <c r="I97" s="93" t="s">
        <v>669</v>
      </c>
      <c r="J97" s="92">
        <v>3332</v>
      </c>
      <c r="K97" s="93" t="s">
        <v>466</v>
      </c>
      <c r="L97" s="88"/>
      <c r="M97" s="88" t="str">
        <f t="shared" si="12"/>
        <v xml:space="preserve">333 Fabricación de maquinaria y equipo </v>
      </c>
      <c r="N97" s="85"/>
    </row>
    <row r="98" spans="1:14" s="35" customFormat="1" ht="21.9" customHeight="1" x14ac:dyDescent="0.3">
      <c r="A98" s="86" t="str">
        <f t="shared" si="10"/>
        <v>3333 Fabricación de maquinaria y equipo para el comercio y los servicios</v>
      </c>
      <c r="B98" s="86" t="str">
        <f t="shared" si="11"/>
        <v>31 INDUSTRIAS MANUFACTURERAS</v>
      </c>
      <c r="C98" s="87">
        <v>1</v>
      </c>
      <c r="D98" s="86" t="s">
        <v>23</v>
      </c>
      <c r="E98" s="92">
        <v>31</v>
      </c>
      <c r="F98" s="87" t="s">
        <v>628</v>
      </c>
      <c r="G98" s="93" t="s">
        <v>408</v>
      </c>
      <c r="H98" s="92">
        <v>333</v>
      </c>
      <c r="I98" s="93" t="s">
        <v>669</v>
      </c>
      <c r="J98" s="92">
        <v>3333</v>
      </c>
      <c r="K98" s="93" t="s">
        <v>467</v>
      </c>
      <c r="L98" s="88"/>
      <c r="M98" s="88" t="str">
        <f t="shared" si="12"/>
        <v xml:space="preserve">333 Fabricación de maquinaria y equipo </v>
      </c>
      <c r="N98" s="85"/>
    </row>
    <row r="99" spans="1:14" s="35" customFormat="1" ht="21.9" customHeight="1" x14ac:dyDescent="0.3">
      <c r="A99" s="86" t="str">
        <f t="shared" si="10"/>
        <v>3334 Fabricación de equipo de aire acondicionado, calefacción, y de refrigeración industrial y comercial</v>
      </c>
      <c r="B99" s="86" t="str">
        <f t="shared" si="11"/>
        <v>31 INDUSTRIAS MANUFACTURERAS</v>
      </c>
      <c r="C99" s="87">
        <v>1</v>
      </c>
      <c r="D99" s="86" t="s">
        <v>23</v>
      </c>
      <c r="E99" s="92">
        <v>31</v>
      </c>
      <c r="F99" s="87" t="s">
        <v>629</v>
      </c>
      <c r="G99" s="93" t="s">
        <v>408</v>
      </c>
      <c r="H99" s="92">
        <v>333</v>
      </c>
      <c r="I99" s="93" t="s">
        <v>669</v>
      </c>
      <c r="J99" s="92">
        <v>3334</v>
      </c>
      <c r="K99" s="93" t="s">
        <v>468</v>
      </c>
      <c r="L99" s="88"/>
      <c r="M99" s="88" t="str">
        <f t="shared" si="12"/>
        <v xml:space="preserve">333 Fabricación de maquinaria y equipo </v>
      </c>
      <c r="N99" s="85"/>
    </row>
    <row r="100" spans="1:14" s="35" customFormat="1" ht="21.9" customHeight="1" x14ac:dyDescent="0.3">
      <c r="A100" s="86" t="str">
        <f t="shared" si="10"/>
        <v>3335 Fabricación de maquinaria y equipo para la industria metalmecánica</v>
      </c>
      <c r="B100" s="86" t="str">
        <f t="shared" si="11"/>
        <v>31 INDUSTRIAS MANUFACTURERAS</v>
      </c>
      <c r="C100" s="87">
        <v>1</v>
      </c>
      <c r="D100" s="86" t="s">
        <v>23</v>
      </c>
      <c r="E100" s="92">
        <v>31</v>
      </c>
      <c r="F100" s="87" t="s">
        <v>630</v>
      </c>
      <c r="G100" s="93" t="s">
        <v>408</v>
      </c>
      <c r="H100" s="92">
        <v>333</v>
      </c>
      <c r="I100" s="93" t="s">
        <v>669</v>
      </c>
      <c r="J100" s="92">
        <v>3335</v>
      </c>
      <c r="K100" s="93" t="s">
        <v>469</v>
      </c>
      <c r="L100" s="88"/>
      <c r="M100" s="88" t="str">
        <f t="shared" si="12"/>
        <v xml:space="preserve">333 Fabricación de maquinaria y equipo </v>
      </c>
      <c r="N100" s="85"/>
    </row>
    <row r="101" spans="1:14" s="35" customFormat="1" ht="21.9" customHeight="1" x14ac:dyDescent="0.3">
      <c r="A101" s="86" t="str">
        <f t="shared" si="10"/>
        <v>3336 Fabricación de motores de combustión interna, turbinas y transmisiones</v>
      </c>
      <c r="B101" s="86" t="str">
        <f t="shared" si="11"/>
        <v>31 INDUSTRIAS MANUFACTURERAS</v>
      </c>
      <c r="C101" s="87">
        <v>1</v>
      </c>
      <c r="D101" s="86" t="s">
        <v>23</v>
      </c>
      <c r="E101" s="92">
        <v>31</v>
      </c>
      <c r="F101" s="87" t="s">
        <v>631</v>
      </c>
      <c r="G101" s="93" t="s">
        <v>408</v>
      </c>
      <c r="H101" s="92">
        <v>333</v>
      </c>
      <c r="I101" s="93" t="s">
        <v>669</v>
      </c>
      <c r="J101" s="92">
        <v>3336</v>
      </c>
      <c r="K101" s="93" t="s">
        <v>470</v>
      </c>
      <c r="L101" s="88"/>
      <c r="M101" s="88" t="str">
        <f t="shared" si="12"/>
        <v xml:space="preserve">333 Fabricación de maquinaria y equipo </v>
      </c>
      <c r="N101" s="85"/>
    </row>
    <row r="102" spans="1:14" s="35" customFormat="1" ht="21.9" customHeight="1" x14ac:dyDescent="0.3">
      <c r="A102" s="86" t="str">
        <f t="shared" si="10"/>
        <v>3339 Fabricación de otra maquinaria y equipo para la industria en general</v>
      </c>
      <c r="B102" s="86" t="str">
        <f t="shared" si="11"/>
        <v>31 INDUSTRIAS MANUFACTURERAS</v>
      </c>
      <c r="C102" s="87">
        <v>1</v>
      </c>
      <c r="D102" s="86" t="s">
        <v>23</v>
      </c>
      <c r="E102" s="92">
        <v>31</v>
      </c>
      <c r="F102" s="87" t="s">
        <v>632</v>
      </c>
      <c r="G102" s="93" t="s">
        <v>408</v>
      </c>
      <c r="H102" s="92">
        <v>333</v>
      </c>
      <c r="I102" s="93" t="s">
        <v>669</v>
      </c>
      <c r="J102" s="92">
        <v>3339</v>
      </c>
      <c r="K102" s="93" t="s">
        <v>471</v>
      </c>
      <c r="L102" s="88"/>
      <c r="M102" s="88" t="str">
        <f t="shared" si="12"/>
        <v xml:space="preserve">333 Fabricación de maquinaria y equipo </v>
      </c>
      <c r="N102" s="85"/>
    </row>
    <row r="103" spans="1:14" s="35" customFormat="1" ht="21.9" customHeight="1" x14ac:dyDescent="0.3">
      <c r="A103" s="86" t="str">
        <f t="shared" si="10"/>
        <v>3341 Fabricación de computadoras y equipo periférico</v>
      </c>
      <c r="B103" s="86" t="str">
        <f t="shared" si="11"/>
        <v>31 INDUSTRIAS MANUFACTURERAS</v>
      </c>
      <c r="C103" s="87">
        <v>1</v>
      </c>
      <c r="D103" s="86" t="s">
        <v>23</v>
      </c>
      <c r="E103" s="92">
        <v>31</v>
      </c>
      <c r="F103" s="87" t="s">
        <v>633</v>
      </c>
      <c r="G103" s="93" t="s">
        <v>408</v>
      </c>
      <c r="H103" s="92">
        <v>334</v>
      </c>
      <c r="I103" s="93" t="s">
        <v>670</v>
      </c>
      <c r="J103" s="92">
        <v>3341</v>
      </c>
      <c r="K103" s="93" t="s">
        <v>472</v>
      </c>
      <c r="L103" s="88"/>
      <c r="M103" s="88" t="str">
        <f t="shared" si="12"/>
        <v>334 Fabricación de equipo de computación, comunicación, medición y de otros equipos, componentes y accesorios electrónicos</v>
      </c>
      <c r="N103" s="85"/>
    </row>
    <row r="104" spans="1:14" s="35" customFormat="1" ht="21.9" customHeight="1" x14ac:dyDescent="0.3">
      <c r="A104" s="86" t="str">
        <f t="shared" si="10"/>
        <v>3342 Fabricación de equipo de comunicación</v>
      </c>
      <c r="B104" s="86" t="str">
        <f t="shared" si="11"/>
        <v>31 INDUSTRIAS MANUFACTURERAS</v>
      </c>
      <c r="C104" s="87">
        <v>1</v>
      </c>
      <c r="D104" s="86" t="s">
        <v>23</v>
      </c>
      <c r="E104" s="92">
        <v>31</v>
      </c>
      <c r="F104" s="87" t="s">
        <v>634</v>
      </c>
      <c r="G104" s="93" t="s">
        <v>408</v>
      </c>
      <c r="H104" s="92">
        <v>334</v>
      </c>
      <c r="I104" s="93" t="s">
        <v>670</v>
      </c>
      <c r="J104" s="92">
        <v>3342</v>
      </c>
      <c r="K104" s="93" t="s">
        <v>473</v>
      </c>
      <c r="L104" s="88"/>
      <c r="M104" s="88" t="str">
        <f t="shared" si="12"/>
        <v>334 Fabricación de equipo de computación, comunicación, medición y de otros equipos, componentes y accesorios electrónicos</v>
      </c>
      <c r="N104" s="85"/>
    </row>
    <row r="105" spans="1:14" s="35" customFormat="1" ht="21.9" customHeight="1" x14ac:dyDescent="0.3">
      <c r="A105" s="86" t="str">
        <f t="shared" si="10"/>
        <v>3343 Fabricación de equipo de audio y de video</v>
      </c>
      <c r="B105" s="86" t="str">
        <f t="shared" si="11"/>
        <v>31 INDUSTRIAS MANUFACTURERAS</v>
      </c>
      <c r="C105" s="87">
        <v>1</v>
      </c>
      <c r="D105" s="86" t="s">
        <v>23</v>
      </c>
      <c r="E105" s="92">
        <v>31</v>
      </c>
      <c r="F105" s="87" t="s">
        <v>635</v>
      </c>
      <c r="G105" s="93" t="s">
        <v>408</v>
      </c>
      <c r="H105" s="92">
        <v>334</v>
      </c>
      <c r="I105" s="93" t="s">
        <v>670</v>
      </c>
      <c r="J105" s="92">
        <v>3343</v>
      </c>
      <c r="K105" s="93" t="s">
        <v>474</v>
      </c>
      <c r="L105" s="88"/>
      <c r="M105" s="88" t="str">
        <f t="shared" si="12"/>
        <v>334 Fabricación de equipo de computación, comunicación, medición y de otros equipos, componentes y accesorios electrónicos</v>
      </c>
      <c r="N105" s="85"/>
    </row>
    <row r="106" spans="1:14" s="35" customFormat="1" ht="21.9" customHeight="1" x14ac:dyDescent="0.3">
      <c r="A106" s="86" t="str">
        <f t="shared" si="10"/>
        <v>3344 Fabricación de componentes electrónicos</v>
      </c>
      <c r="B106" s="86" t="str">
        <f t="shared" si="11"/>
        <v>31 INDUSTRIAS MANUFACTURERAS</v>
      </c>
      <c r="C106" s="87">
        <v>1</v>
      </c>
      <c r="D106" s="86" t="s">
        <v>23</v>
      </c>
      <c r="E106" s="92">
        <v>31</v>
      </c>
      <c r="F106" s="87" t="s">
        <v>636</v>
      </c>
      <c r="G106" s="93" t="s">
        <v>408</v>
      </c>
      <c r="H106" s="92">
        <v>334</v>
      </c>
      <c r="I106" s="93" t="s">
        <v>670</v>
      </c>
      <c r="J106" s="92">
        <v>3344</v>
      </c>
      <c r="K106" s="93" t="s">
        <v>475</v>
      </c>
      <c r="L106" s="88"/>
      <c r="M106" s="88" t="str">
        <f t="shared" si="12"/>
        <v>334 Fabricación de equipo de computación, comunicación, medición y de otros equipos, componentes y accesorios electrónicos</v>
      </c>
      <c r="N106" s="85"/>
    </row>
    <row r="107" spans="1:14" s="35" customFormat="1" ht="21.9" customHeight="1" x14ac:dyDescent="0.3">
      <c r="A107" s="86" t="str">
        <f t="shared" si="10"/>
        <v>3345 Fabricación de instrumentos de medición, control, navegación, y equipo médico electrónico</v>
      </c>
      <c r="B107" s="86" t="str">
        <f t="shared" si="11"/>
        <v>31 INDUSTRIAS MANUFACTURERAS</v>
      </c>
      <c r="C107" s="87">
        <v>1</v>
      </c>
      <c r="D107" s="86" t="s">
        <v>23</v>
      </c>
      <c r="E107" s="92">
        <v>31</v>
      </c>
      <c r="F107" s="87" t="s">
        <v>637</v>
      </c>
      <c r="G107" s="93" t="s">
        <v>408</v>
      </c>
      <c r="H107" s="92">
        <v>334</v>
      </c>
      <c r="I107" s="93" t="s">
        <v>670</v>
      </c>
      <c r="J107" s="92">
        <v>3345</v>
      </c>
      <c r="K107" s="93" t="s">
        <v>476</v>
      </c>
      <c r="L107" s="88"/>
      <c r="M107" s="88" t="str">
        <f t="shared" si="12"/>
        <v>334 Fabricación de equipo de computación, comunicación, medición y de otros equipos, componentes y accesorios electrónicos</v>
      </c>
      <c r="N107" s="85"/>
    </row>
    <row r="108" spans="1:14" s="35" customFormat="1" ht="21.9" customHeight="1" x14ac:dyDescent="0.3">
      <c r="A108" s="86" t="str">
        <f t="shared" si="10"/>
        <v>3346 Fabricación y reproducción de medios magnéticos y ópticos</v>
      </c>
      <c r="B108" s="86" t="str">
        <f t="shared" si="11"/>
        <v>31 INDUSTRIAS MANUFACTURERAS</v>
      </c>
      <c r="C108" s="87">
        <v>1</v>
      </c>
      <c r="D108" s="86" t="s">
        <v>23</v>
      </c>
      <c r="E108" s="92">
        <v>31</v>
      </c>
      <c r="F108" s="87" t="s">
        <v>638</v>
      </c>
      <c r="G108" s="93" t="s">
        <v>408</v>
      </c>
      <c r="H108" s="92">
        <v>334</v>
      </c>
      <c r="I108" s="93" t="s">
        <v>670</v>
      </c>
      <c r="J108" s="92">
        <v>3346</v>
      </c>
      <c r="K108" s="93" t="s">
        <v>477</v>
      </c>
      <c r="L108" s="88"/>
      <c r="M108" s="88" t="str">
        <f t="shared" si="12"/>
        <v>334 Fabricación de equipo de computación, comunicación, medición y de otros equipos, componentes y accesorios electrónicos</v>
      </c>
      <c r="N108" s="85"/>
    </row>
    <row r="109" spans="1:14" s="35" customFormat="1" ht="21.9" customHeight="1" x14ac:dyDescent="0.3">
      <c r="A109" s="86" t="str">
        <f t="shared" si="10"/>
        <v>3351 Fabricación de accesorios de iluminación</v>
      </c>
      <c r="B109" s="86" t="str">
        <f t="shared" si="11"/>
        <v>31 INDUSTRIAS MANUFACTURERAS</v>
      </c>
      <c r="C109" s="87">
        <v>1</v>
      </c>
      <c r="D109" s="86" t="s">
        <v>23</v>
      </c>
      <c r="E109" s="92">
        <v>31</v>
      </c>
      <c r="F109" s="87" t="s">
        <v>639</v>
      </c>
      <c r="G109" s="93" t="s">
        <v>408</v>
      </c>
      <c r="H109" s="92">
        <v>335</v>
      </c>
      <c r="I109" s="93" t="s">
        <v>671</v>
      </c>
      <c r="J109" s="92">
        <v>3351</v>
      </c>
      <c r="K109" s="93" t="s">
        <v>478</v>
      </c>
      <c r="L109" s="88"/>
      <c r="M109" s="88" t="str">
        <f t="shared" si="12"/>
        <v>335 Fabricación de accesorios, aparatos eléctricos y equipo de generación de energía eléctrica</v>
      </c>
      <c r="N109" s="85"/>
    </row>
    <row r="110" spans="1:14" s="35" customFormat="1" ht="21.9" customHeight="1" x14ac:dyDescent="0.3">
      <c r="A110" s="86" t="str">
        <f t="shared" si="10"/>
        <v>3352 Fabricación de aparatos eléctricos de uso doméstico</v>
      </c>
      <c r="B110" s="86" t="str">
        <f t="shared" si="11"/>
        <v>31 INDUSTRIAS MANUFACTURERAS</v>
      </c>
      <c r="C110" s="87">
        <v>1</v>
      </c>
      <c r="D110" s="86" t="s">
        <v>23</v>
      </c>
      <c r="E110" s="92">
        <v>31</v>
      </c>
      <c r="F110" s="87" t="s">
        <v>640</v>
      </c>
      <c r="G110" s="93" t="s">
        <v>408</v>
      </c>
      <c r="H110" s="92">
        <v>335</v>
      </c>
      <c r="I110" s="93" t="s">
        <v>671</v>
      </c>
      <c r="J110" s="92">
        <v>3352</v>
      </c>
      <c r="K110" s="93" t="s">
        <v>479</v>
      </c>
      <c r="L110" s="88"/>
      <c r="M110" s="88" t="str">
        <f t="shared" si="12"/>
        <v>335 Fabricación de accesorios, aparatos eléctricos y equipo de generación de energía eléctrica</v>
      </c>
      <c r="N110" s="85"/>
    </row>
    <row r="111" spans="1:14" s="35" customFormat="1" ht="21.9" customHeight="1" x14ac:dyDescent="0.3">
      <c r="A111" s="86" t="str">
        <f t="shared" si="10"/>
        <v>3353 Fabricación de equipo de generación y distribución de energía eléctrica</v>
      </c>
      <c r="B111" s="86" t="str">
        <f t="shared" si="11"/>
        <v>31 INDUSTRIAS MANUFACTURERAS</v>
      </c>
      <c r="C111" s="87">
        <v>1</v>
      </c>
      <c r="D111" s="86" t="s">
        <v>23</v>
      </c>
      <c r="E111" s="92">
        <v>31</v>
      </c>
      <c r="F111" s="87" t="s">
        <v>641</v>
      </c>
      <c r="G111" s="93" t="s">
        <v>408</v>
      </c>
      <c r="H111" s="92">
        <v>335</v>
      </c>
      <c r="I111" s="93" t="s">
        <v>671</v>
      </c>
      <c r="J111" s="92">
        <v>3353</v>
      </c>
      <c r="K111" s="93" t="s">
        <v>480</v>
      </c>
      <c r="L111" s="88"/>
      <c r="M111" s="88" t="str">
        <f t="shared" si="12"/>
        <v>335 Fabricación de accesorios, aparatos eléctricos y equipo de generación de energía eléctrica</v>
      </c>
      <c r="N111" s="85"/>
    </row>
    <row r="112" spans="1:14" s="35" customFormat="1" ht="21.9" customHeight="1" x14ac:dyDescent="0.3">
      <c r="A112" s="86" t="str">
        <f t="shared" si="10"/>
        <v>3359 Fabricación de otros equipos y accesorios eléctricos</v>
      </c>
      <c r="B112" s="86" t="str">
        <f t="shared" si="11"/>
        <v>31 INDUSTRIAS MANUFACTURERAS</v>
      </c>
      <c r="C112" s="87">
        <v>1</v>
      </c>
      <c r="D112" s="86" t="s">
        <v>23</v>
      </c>
      <c r="E112" s="92">
        <v>31</v>
      </c>
      <c r="F112" s="87" t="s">
        <v>642</v>
      </c>
      <c r="G112" s="93" t="s">
        <v>408</v>
      </c>
      <c r="H112" s="92">
        <v>335</v>
      </c>
      <c r="I112" s="93" t="s">
        <v>671</v>
      </c>
      <c r="J112" s="92">
        <v>3359</v>
      </c>
      <c r="K112" s="93" t="s">
        <v>481</v>
      </c>
      <c r="L112" s="88"/>
      <c r="M112" s="88" t="str">
        <f t="shared" si="12"/>
        <v>335 Fabricación de accesorios, aparatos eléctricos y equipo de generación de energía eléctrica</v>
      </c>
      <c r="N112" s="85"/>
    </row>
    <row r="113" spans="1:14" s="35" customFormat="1" ht="21.9" customHeight="1" x14ac:dyDescent="0.3">
      <c r="A113" s="86" t="str">
        <f t="shared" si="10"/>
        <v>3361 Fabricación de automóviles y camiones</v>
      </c>
      <c r="B113" s="86" t="str">
        <f t="shared" si="11"/>
        <v>31 INDUSTRIAS MANUFACTURERAS</v>
      </c>
      <c r="C113" s="87">
        <v>1</v>
      </c>
      <c r="D113" s="86" t="s">
        <v>23</v>
      </c>
      <c r="E113" s="92">
        <v>31</v>
      </c>
      <c r="F113" s="87" t="s">
        <v>643</v>
      </c>
      <c r="G113" s="93" t="s">
        <v>408</v>
      </c>
      <c r="H113" s="92">
        <v>336</v>
      </c>
      <c r="I113" s="93" t="s">
        <v>672</v>
      </c>
      <c r="J113" s="92">
        <v>3361</v>
      </c>
      <c r="K113" s="93" t="s">
        <v>482</v>
      </c>
      <c r="L113" s="88"/>
      <c r="M113" s="88" t="str">
        <f t="shared" si="12"/>
        <v>336 Fabricación de equipo de transporte</v>
      </c>
      <c r="N113" s="85"/>
    </row>
    <row r="114" spans="1:14" s="35" customFormat="1" ht="21.9" customHeight="1" x14ac:dyDescent="0.3">
      <c r="A114" s="86" t="str">
        <f t="shared" si="10"/>
        <v>3362 Fabricación de carrocerías y remolques</v>
      </c>
      <c r="B114" s="86" t="str">
        <f t="shared" si="11"/>
        <v>31 INDUSTRIAS MANUFACTURERAS</v>
      </c>
      <c r="C114" s="87">
        <v>1</v>
      </c>
      <c r="D114" s="86" t="s">
        <v>23</v>
      </c>
      <c r="E114" s="92">
        <v>31</v>
      </c>
      <c r="F114" s="87" t="s">
        <v>644</v>
      </c>
      <c r="G114" s="93" t="s">
        <v>408</v>
      </c>
      <c r="H114" s="92">
        <v>336</v>
      </c>
      <c r="I114" s="93" t="s">
        <v>672</v>
      </c>
      <c r="J114" s="92">
        <v>3362</v>
      </c>
      <c r="K114" s="93" t="s">
        <v>483</v>
      </c>
      <c r="L114" s="88"/>
      <c r="M114" s="88" t="str">
        <f t="shared" si="12"/>
        <v>336 Fabricación de equipo de transporte</v>
      </c>
      <c r="N114" s="85"/>
    </row>
    <row r="115" spans="1:14" s="35" customFormat="1" ht="21.9" customHeight="1" x14ac:dyDescent="0.3">
      <c r="A115" s="86" t="str">
        <f t="shared" ref="A115:A124" si="13">J115&amp;" "&amp;K115</f>
        <v>3363 Fabricación de partes para vehículos automotores</v>
      </c>
      <c r="B115" s="86" t="str">
        <f t="shared" ref="B115:B124" si="14">CONCATENATE(E115, " ", G115)</f>
        <v>31 INDUSTRIAS MANUFACTURERAS</v>
      </c>
      <c r="C115" s="87">
        <v>1</v>
      </c>
      <c r="D115" s="86" t="s">
        <v>23</v>
      </c>
      <c r="E115" s="92">
        <v>31</v>
      </c>
      <c r="F115" s="87" t="s">
        <v>645</v>
      </c>
      <c r="G115" s="93" t="s">
        <v>408</v>
      </c>
      <c r="H115" s="92">
        <v>336</v>
      </c>
      <c r="I115" s="93" t="s">
        <v>672</v>
      </c>
      <c r="J115" s="92">
        <v>3363</v>
      </c>
      <c r="K115" s="93" t="s">
        <v>484</v>
      </c>
      <c r="L115" s="88"/>
      <c r="M115" s="88" t="str">
        <f t="shared" ref="M115:M124" si="15">H115&amp;" "&amp;I115</f>
        <v>336 Fabricación de equipo de transporte</v>
      </c>
      <c r="N115" s="85"/>
    </row>
    <row r="116" spans="1:14" s="35" customFormat="1" ht="21.9" customHeight="1" x14ac:dyDescent="0.3">
      <c r="A116" s="86" t="str">
        <f t="shared" si="13"/>
        <v>3364 Fabricación de equipo aeroespacial</v>
      </c>
      <c r="B116" s="86" t="str">
        <f t="shared" si="14"/>
        <v>31 INDUSTRIAS MANUFACTURERAS</v>
      </c>
      <c r="C116" s="87">
        <v>1</v>
      </c>
      <c r="D116" s="86" t="s">
        <v>23</v>
      </c>
      <c r="E116" s="92">
        <v>31</v>
      </c>
      <c r="F116" s="87" t="s">
        <v>646</v>
      </c>
      <c r="G116" s="93" t="s">
        <v>408</v>
      </c>
      <c r="H116" s="92">
        <v>336</v>
      </c>
      <c r="I116" s="93" t="s">
        <v>672</v>
      </c>
      <c r="J116" s="92">
        <v>3364</v>
      </c>
      <c r="K116" s="93" t="s">
        <v>485</v>
      </c>
      <c r="L116" s="88"/>
      <c r="M116" s="88" t="str">
        <f t="shared" si="15"/>
        <v>336 Fabricación de equipo de transporte</v>
      </c>
      <c r="N116" s="85"/>
    </row>
    <row r="117" spans="1:14" s="35" customFormat="1" ht="21.9" customHeight="1" x14ac:dyDescent="0.3">
      <c r="A117" s="86" t="str">
        <f t="shared" si="13"/>
        <v>3365 Fabricación de equipo ferroviario</v>
      </c>
      <c r="B117" s="86" t="str">
        <f t="shared" si="14"/>
        <v>31 INDUSTRIAS MANUFACTURERAS</v>
      </c>
      <c r="C117" s="87">
        <v>1</v>
      </c>
      <c r="D117" s="86" t="s">
        <v>23</v>
      </c>
      <c r="E117" s="92">
        <v>31</v>
      </c>
      <c r="F117" s="87" t="s">
        <v>647</v>
      </c>
      <c r="G117" s="93" t="s">
        <v>408</v>
      </c>
      <c r="H117" s="92">
        <v>336</v>
      </c>
      <c r="I117" s="93" t="s">
        <v>672</v>
      </c>
      <c r="J117" s="92">
        <v>3365</v>
      </c>
      <c r="K117" s="93" t="s">
        <v>486</v>
      </c>
      <c r="L117" s="88"/>
      <c r="M117" s="88" t="str">
        <f t="shared" si="15"/>
        <v>336 Fabricación de equipo de transporte</v>
      </c>
      <c r="N117" s="85"/>
    </row>
    <row r="118" spans="1:14" s="35" customFormat="1" ht="21.9" customHeight="1" x14ac:dyDescent="0.3">
      <c r="A118" s="86" t="str">
        <f t="shared" si="13"/>
        <v>3366 Fabricación de embarcaciones</v>
      </c>
      <c r="B118" s="86" t="str">
        <f t="shared" si="14"/>
        <v>31 INDUSTRIAS MANUFACTURERAS</v>
      </c>
      <c r="C118" s="87">
        <v>1</v>
      </c>
      <c r="D118" s="86" t="s">
        <v>23</v>
      </c>
      <c r="E118" s="92">
        <v>31</v>
      </c>
      <c r="F118" s="87" t="s">
        <v>648</v>
      </c>
      <c r="G118" s="93" t="s">
        <v>408</v>
      </c>
      <c r="H118" s="92">
        <v>336</v>
      </c>
      <c r="I118" s="93" t="s">
        <v>672</v>
      </c>
      <c r="J118" s="92">
        <v>3366</v>
      </c>
      <c r="K118" s="93" t="s">
        <v>487</v>
      </c>
      <c r="L118" s="88"/>
      <c r="M118" s="88" t="str">
        <f t="shared" si="15"/>
        <v>336 Fabricación de equipo de transporte</v>
      </c>
      <c r="N118" s="85"/>
    </row>
    <row r="119" spans="1:14" s="35" customFormat="1" ht="21.9" customHeight="1" x14ac:dyDescent="0.3">
      <c r="A119" s="86" t="str">
        <f t="shared" si="13"/>
        <v>3369 Fabricación de otro equipo de transporte</v>
      </c>
      <c r="B119" s="86" t="str">
        <f t="shared" si="14"/>
        <v>31 INDUSTRIAS MANUFACTURERAS</v>
      </c>
      <c r="C119" s="87">
        <v>1</v>
      </c>
      <c r="D119" s="86" t="s">
        <v>23</v>
      </c>
      <c r="E119" s="92">
        <v>31</v>
      </c>
      <c r="F119" s="87" t="s">
        <v>649</v>
      </c>
      <c r="G119" s="93" t="s">
        <v>408</v>
      </c>
      <c r="H119" s="92">
        <v>336</v>
      </c>
      <c r="I119" s="93" t="s">
        <v>672</v>
      </c>
      <c r="J119" s="92">
        <v>3369</v>
      </c>
      <c r="K119" s="93" t="s">
        <v>127</v>
      </c>
      <c r="L119" s="88"/>
      <c r="M119" s="88" t="str">
        <f t="shared" si="15"/>
        <v>336 Fabricación de equipo de transporte</v>
      </c>
      <c r="N119" s="85"/>
    </row>
    <row r="120" spans="1:14" s="35" customFormat="1" ht="21.9" customHeight="1" x14ac:dyDescent="0.3">
      <c r="A120" s="86" t="str">
        <f t="shared" si="13"/>
        <v>3371 Fabricación de muebles, excepto de oficina y estantería</v>
      </c>
      <c r="B120" s="86" t="str">
        <f t="shared" si="14"/>
        <v>31 INDUSTRIAS MANUFACTURERAS</v>
      </c>
      <c r="C120" s="87">
        <v>1</v>
      </c>
      <c r="D120" s="86" t="s">
        <v>23</v>
      </c>
      <c r="E120" s="92">
        <v>31</v>
      </c>
      <c r="F120" s="87" t="s">
        <v>488</v>
      </c>
      <c r="G120" s="93" t="s">
        <v>408</v>
      </c>
      <c r="H120" s="92">
        <v>337</v>
      </c>
      <c r="I120" s="93" t="s">
        <v>673</v>
      </c>
      <c r="J120" s="92">
        <v>3371</v>
      </c>
      <c r="K120" s="93" t="s">
        <v>129</v>
      </c>
      <c r="L120" s="88"/>
      <c r="M120" s="88" t="str">
        <f t="shared" si="15"/>
        <v>337 Fabricación de muebles, colchones y persianas</v>
      </c>
      <c r="N120" s="85"/>
    </row>
    <row r="121" spans="1:14" s="35" customFormat="1" ht="21.9" customHeight="1" x14ac:dyDescent="0.3">
      <c r="A121" s="86" t="str">
        <f t="shared" si="13"/>
        <v>3372 Fabricación de muebles de oficina y estantería</v>
      </c>
      <c r="B121" s="86" t="str">
        <f t="shared" si="14"/>
        <v>31 INDUSTRIAS MANUFACTURERAS</v>
      </c>
      <c r="C121" s="87">
        <v>1</v>
      </c>
      <c r="D121" s="86" t="s">
        <v>23</v>
      </c>
      <c r="E121" s="92">
        <v>31</v>
      </c>
      <c r="F121" s="87" t="s">
        <v>650</v>
      </c>
      <c r="G121" s="93" t="s">
        <v>408</v>
      </c>
      <c r="H121" s="92">
        <v>337</v>
      </c>
      <c r="I121" s="93" t="s">
        <v>673</v>
      </c>
      <c r="J121" s="92">
        <v>3372</v>
      </c>
      <c r="K121" s="93" t="s">
        <v>130</v>
      </c>
      <c r="L121" s="88"/>
      <c r="M121" s="88" t="str">
        <f t="shared" si="15"/>
        <v>337 Fabricación de muebles, colchones y persianas</v>
      </c>
      <c r="N121" s="85"/>
    </row>
    <row r="122" spans="1:14" s="35" customFormat="1" ht="21.9" customHeight="1" x14ac:dyDescent="0.3">
      <c r="A122" s="86" t="str">
        <f t="shared" si="13"/>
        <v>3379 Fabricación de colchones, persianas y cortineros</v>
      </c>
      <c r="B122" s="86" t="str">
        <f t="shared" si="14"/>
        <v>31 INDUSTRIAS MANUFACTURERAS</v>
      </c>
      <c r="C122" s="87">
        <v>1</v>
      </c>
      <c r="D122" s="86" t="s">
        <v>23</v>
      </c>
      <c r="E122" s="92">
        <v>31</v>
      </c>
      <c r="F122" s="87" t="s">
        <v>651</v>
      </c>
      <c r="G122" s="93" t="s">
        <v>408</v>
      </c>
      <c r="H122" s="92">
        <v>337</v>
      </c>
      <c r="I122" s="93" t="s">
        <v>673</v>
      </c>
      <c r="J122" s="92">
        <v>3379</v>
      </c>
      <c r="K122" s="93" t="s">
        <v>489</v>
      </c>
      <c r="L122" s="88"/>
      <c r="M122" s="88" t="str">
        <f t="shared" si="15"/>
        <v>337 Fabricación de muebles, colchones y persianas</v>
      </c>
      <c r="N122" s="85"/>
    </row>
    <row r="123" spans="1:14" s="35" customFormat="1" ht="21.9" customHeight="1" x14ac:dyDescent="0.3">
      <c r="A123" s="86" t="str">
        <f t="shared" si="13"/>
        <v>3391 Fabricación de equipo no electrónico y material desechable de uso médico, dental y para laboratorio, y artículos oftálmicos</v>
      </c>
      <c r="B123" s="86" t="str">
        <f t="shared" si="14"/>
        <v>33 OTRAS INDUSTRIAS MANUFACTURERAS</v>
      </c>
      <c r="C123" s="87">
        <v>1</v>
      </c>
      <c r="D123" s="86" t="s">
        <v>23</v>
      </c>
      <c r="E123" s="92">
        <v>33</v>
      </c>
      <c r="F123" s="87">
        <v>339</v>
      </c>
      <c r="G123" s="93" t="s">
        <v>652</v>
      </c>
      <c r="H123" s="92">
        <v>339</v>
      </c>
      <c r="I123" s="93" t="s">
        <v>491</v>
      </c>
      <c r="J123" s="92">
        <v>3391</v>
      </c>
      <c r="K123" s="93" t="s">
        <v>490</v>
      </c>
      <c r="L123" s="88"/>
      <c r="M123" s="88" t="str">
        <f t="shared" si="15"/>
        <v>339 Otras industrias manufactureras</v>
      </c>
      <c r="N123" s="85"/>
    </row>
    <row r="124" spans="1:14" s="35" customFormat="1" ht="21.9" customHeight="1" x14ac:dyDescent="0.3">
      <c r="A124" s="86" t="str">
        <f t="shared" si="13"/>
        <v>3399 Otras industrias manufactureras</v>
      </c>
      <c r="B124" s="86" t="str">
        <f t="shared" si="14"/>
        <v>33 OTRAS INDUSTRIAS MANUFACTURERAS</v>
      </c>
      <c r="C124" s="87">
        <v>1</v>
      </c>
      <c r="D124" s="86" t="s">
        <v>23</v>
      </c>
      <c r="E124" s="92">
        <v>33</v>
      </c>
      <c r="F124" s="87">
        <v>339</v>
      </c>
      <c r="G124" s="93" t="s">
        <v>652</v>
      </c>
      <c r="H124" s="92">
        <v>339</v>
      </c>
      <c r="I124" s="93" t="s">
        <v>491</v>
      </c>
      <c r="J124" s="92">
        <v>3399</v>
      </c>
      <c r="K124" s="93" t="s">
        <v>491</v>
      </c>
      <c r="L124" s="88"/>
      <c r="M124" s="88" t="str">
        <f t="shared" si="15"/>
        <v>339 Otras industrias manufactureras</v>
      </c>
      <c r="N124" s="85"/>
    </row>
  </sheetData>
  <sortState xmlns:xlrd2="http://schemas.microsoft.com/office/spreadsheetml/2017/richdata2" ref="A2:M96">
    <sortCondition ref="J2:J9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topLeftCell="A13" workbookViewId="0">
      <selection activeCell="D16" sqref="D16"/>
    </sheetView>
  </sheetViews>
  <sheetFormatPr baseColWidth="10" defaultColWidth="11.5546875" defaultRowHeight="11.4" x14ac:dyDescent="0.2"/>
  <cols>
    <col min="1" max="1" width="11.33203125" style="33" bestFit="1" customWidth="1"/>
    <col min="2" max="2" width="11.6640625" style="33" customWidth="1"/>
    <col min="3" max="3" width="13.88671875" style="33" customWidth="1"/>
    <col min="4" max="4" width="85.33203125" style="33" customWidth="1"/>
    <col min="5" max="5" width="90.44140625" style="34" customWidth="1"/>
    <col min="6" max="16384" width="11.5546875" style="26"/>
  </cols>
  <sheetData>
    <row r="1" spans="1:5" ht="12" x14ac:dyDescent="0.2">
      <c r="A1" s="23" t="s">
        <v>494</v>
      </c>
      <c r="B1" s="23" t="s">
        <v>495</v>
      </c>
      <c r="C1" s="24" t="s">
        <v>496</v>
      </c>
      <c r="D1" s="23" t="s">
        <v>497</v>
      </c>
      <c r="E1" s="25" t="s">
        <v>498</v>
      </c>
    </row>
    <row r="2" spans="1:5" s="30" customFormat="1" x14ac:dyDescent="0.2">
      <c r="A2" s="27">
        <v>2</v>
      </c>
      <c r="B2" s="28" t="s">
        <v>66</v>
      </c>
      <c r="C2" s="27">
        <v>10</v>
      </c>
      <c r="D2" s="28" t="s">
        <v>66</v>
      </c>
      <c r="E2" s="29" t="s">
        <v>499</v>
      </c>
    </row>
    <row r="3" spans="1:5" s="30" customFormat="1" ht="57" x14ac:dyDescent="0.2">
      <c r="A3" s="27">
        <v>3</v>
      </c>
      <c r="B3" s="28" t="s">
        <v>67</v>
      </c>
      <c r="C3" s="27">
        <v>11</v>
      </c>
      <c r="D3" s="28" t="s">
        <v>67</v>
      </c>
      <c r="E3" s="29" t="s">
        <v>500</v>
      </c>
    </row>
    <row r="4" spans="1:5" s="30" customFormat="1" ht="68.400000000000006" x14ac:dyDescent="0.2">
      <c r="A4" s="27">
        <v>2</v>
      </c>
      <c r="B4" s="28" t="s">
        <v>66</v>
      </c>
      <c r="C4" s="27">
        <v>43</v>
      </c>
      <c r="D4" s="28" t="s">
        <v>501</v>
      </c>
      <c r="E4" s="29" t="s">
        <v>502</v>
      </c>
    </row>
    <row r="5" spans="1:5" s="30" customFormat="1" ht="34.200000000000003" x14ac:dyDescent="0.2">
      <c r="A5" s="27">
        <v>2</v>
      </c>
      <c r="B5" s="28" t="s">
        <v>66</v>
      </c>
      <c r="C5" s="27">
        <v>46</v>
      </c>
      <c r="D5" s="28" t="s">
        <v>503</v>
      </c>
      <c r="E5" s="29" t="s">
        <v>504</v>
      </c>
    </row>
    <row r="6" spans="1:5" s="30" customFormat="1" ht="34.200000000000003" x14ac:dyDescent="0.2">
      <c r="A6" s="27">
        <v>3</v>
      </c>
      <c r="B6" s="28" t="s">
        <v>67</v>
      </c>
      <c r="C6" s="27">
        <v>48</v>
      </c>
      <c r="D6" s="28" t="s">
        <v>505</v>
      </c>
      <c r="E6" s="29" t="s">
        <v>506</v>
      </c>
    </row>
    <row r="7" spans="1:5" s="30" customFormat="1" ht="100.8" x14ac:dyDescent="0.2">
      <c r="A7" s="27">
        <v>3</v>
      </c>
      <c r="B7" s="31" t="s">
        <v>67</v>
      </c>
      <c r="C7" s="27">
        <v>51</v>
      </c>
      <c r="D7" s="28" t="s">
        <v>507</v>
      </c>
      <c r="E7" s="32" t="s">
        <v>508</v>
      </c>
    </row>
    <row r="8" spans="1:5" s="30" customFormat="1" ht="34.200000000000003" x14ac:dyDescent="0.2">
      <c r="A8" s="27">
        <v>3</v>
      </c>
      <c r="B8" s="28" t="s">
        <v>67</v>
      </c>
      <c r="C8" s="27">
        <v>52</v>
      </c>
      <c r="D8" s="28" t="s">
        <v>509</v>
      </c>
      <c r="E8" s="29" t="s">
        <v>510</v>
      </c>
    </row>
    <row r="9" spans="1:5" s="30" customFormat="1" ht="22.8" x14ac:dyDescent="0.2">
      <c r="A9" s="27">
        <v>3</v>
      </c>
      <c r="B9" s="28" t="s">
        <v>67</v>
      </c>
      <c r="C9" s="27">
        <v>53</v>
      </c>
      <c r="D9" s="28" t="s">
        <v>511</v>
      </c>
      <c r="E9" s="29" t="s">
        <v>512</v>
      </c>
    </row>
    <row r="10" spans="1:5" s="30" customFormat="1" ht="57" x14ac:dyDescent="0.2">
      <c r="A10" s="27">
        <v>3</v>
      </c>
      <c r="B10" s="28" t="s">
        <v>67</v>
      </c>
      <c r="C10" s="27">
        <v>54</v>
      </c>
      <c r="D10" s="28" t="s">
        <v>513</v>
      </c>
      <c r="E10" s="29" t="s">
        <v>514</v>
      </c>
    </row>
    <row r="11" spans="1:5" s="30" customFormat="1" ht="34.200000000000003" x14ac:dyDescent="0.2">
      <c r="A11" s="27">
        <v>3</v>
      </c>
      <c r="B11" s="28" t="s">
        <v>67</v>
      </c>
      <c r="C11" s="27">
        <v>55</v>
      </c>
      <c r="D11" s="28" t="s">
        <v>515</v>
      </c>
      <c r="E11" s="29" t="s">
        <v>516</v>
      </c>
    </row>
    <row r="12" spans="1:5" s="30" customFormat="1" ht="57" x14ac:dyDescent="0.2">
      <c r="A12" s="27">
        <v>3</v>
      </c>
      <c r="B12" s="28" t="s">
        <v>67</v>
      </c>
      <c r="C12" s="27">
        <v>56</v>
      </c>
      <c r="D12" s="28" t="s">
        <v>517</v>
      </c>
      <c r="E12" s="29" t="s">
        <v>518</v>
      </c>
    </row>
    <row r="13" spans="1:5" s="30" customFormat="1" ht="45.6" x14ac:dyDescent="0.2">
      <c r="A13" s="27">
        <v>3</v>
      </c>
      <c r="B13" s="28" t="s">
        <v>67</v>
      </c>
      <c r="C13" s="27">
        <v>61</v>
      </c>
      <c r="D13" s="28" t="s">
        <v>519</v>
      </c>
      <c r="E13" s="29" t="s">
        <v>520</v>
      </c>
    </row>
    <row r="14" spans="1:5" s="30" customFormat="1" ht="68.400000000000006" x14ac:dyDescent="0.2">
      <c r="A14" s="27">
        <v>3</v>
      </c>
      <c r="B14" s="28" t="s">
        <v>67</v>
      </c>
      <c r="C14" s="27">
        <v>62</v>
      </c>
      <c r="D14" s="28" t="s">
        <v>521</v>
      </c>
      <c r="E14" s="29" t="s">
        <v>522</v>
      </c>
    </row>
    <row r="15" spans="1:5" s="30" customFormat="1" ht="57" x14ac:dyDescent="0.2">
      <c r="A15" s="27">
        <v>3</v>
      </c>
      <c r="B15" s="28" t="s">
        <v>67</v>
      </c>
      <c r="C15" s="27">
        <v>71</v>
      </c>
      <c r="D15" s="28" t="s">
        <v>523</v>
      </c>
      <c r="E15" s="29" t="s">
        <v>524</v>
      </c>
    </row>
    <row r="16" spans="1:5" s="30" customFormat="1" ht="57" x14ac:dyDescent="0.2">
      <c r="A16" s="27">
        <v>3</v>
      </c>
      <c r="B16" s="28" t="s">
        <v>67</v>
      </c>
      <c r="C16" s="27">
        <v>72</v>
      </c>
      <c r="D16" s="28" t="s">
        <v>525</v>
      </c>
      <c r="E16" s="29" t="s">
        <v>526</v>
      </c>
    </row>
    <row r="17" spans="1:5" s="30" customFormat="1" ht="22.8" x14ac:dyDescent="0.2">
      <c r="A17" s="27">
        <v>3</v>
      </c>
      <c r="B17" s="28" t="s">
        <v>67</v>
      </c>
      <c r="C17" s="27">
        <v>81</v>
      </c>
      <c r="D17" s="28" t="s">
        <v>527</v>
      </c>
      <c r="E17" s="29" t="s">
        <v>528</v>
      </c>
    </row>
    <row r="18" spans="1:5" s="30" customFormat="1" ht="57" x14ac:dyDescent="0.2">
      <c r="A18" s="27">
        <v>3</v>
      </c>
      <c r="B18" s="28" t="s">
        <v>67</v>
      </c>
      <c r="C18" s="27">
        <v>93</v>
      </c>
      <c r="D18" s="28" t="s">
        <v>529</v>
      </c>
      <c r="E18" s="29" t="s">
        <v>530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Q100"/>
  <sheetViews>
    <sheetView topLeftCell="L1" workbookViewId="0">
      <selection activeCell="Q7" sqref="Q7"/>
    </sheetView>
  </sheetViews>
  <sheetFormatPr baseColWidth="10" defaultRowHeight="14.4" x14ac:dyDescent="0.3"/>
  <cols>
    <col min="2" max="2" width="21.5546875" customWidth="1"/>
    <col min="3" max="3" width="63" bestFit="1" customWidth="1"/>
    <col min="4" max="4" width="18" customWidth="1"/>
    <col min="9" max="9" width="39.44140625" bestFit="1" customWidth="1"/>
    <col min="10" max="10" width="53.5546875" bestFit="1" customWidth="1"/>
    <col min="11" max="11" width="78" customWidth="1"/>
  </cols>
  <sheetData>
    <row r="5" spans="2:17" x14ac:dyDescent="0.3">
      <c r="B5" s="120" t="s">
        <v>686</v>
      </c>
      <c r="C5" t="s">
        <v>60</v>
      </c>
    </row>
    <row r="6" spans="2:17" x14ac:dyDescent="0.3">
      <c r="B6" s="120" t="s">
        <v>25</v>
      </c>
      <c r="C6" t="s">
        <v>61</v>
      </c>
      <c r="D6" t="s">
        <v>64</v>
      </c>
      <c r="F6" t="s">
        <v>23</v>
      </c>
      <c r="H6" t="s">
        <v>57</v>
      </c>
      <c r="I6" t="s">
        <v>54</v>
      </c>
      <c r="J6" t="s">
        <v>70</v>
      </c>
      <c r="K6" s="1">
        <v>10000</v>
      </c>
      <c r="M6" t="s">
        <v>192</v>
      </c>
      <c r="N6" t="s">
        <v>549</v>
      </c>
      <c r="Q6" t="s">
        <v>739</v>
      </c>
    </row>
    <row r="7" spans="2:17" x14ac:dyDescent="0.3">
      <c r="B7" s="120" t="s">
        <v>687</v>
      </c>
      <c r="C7" t="s">
        <v>62</v>
      </c>
      <c r="D7" t="s">
        <v>65</v>
      </c>
      <c r="F7" t="s">
        <v>66</v>
      </c>
      <c r="H7" t="s">
        <v>68</v>
      </c>
      <c r="I7" t="s">
        <v>137</v>
      </c>
      <c r="J7" t="s">
        <v>71</v>
      </c>
      <c r="K7" s="1">
        <v>5000000</v>
      </c>
      <c r="M7" t="s">
        <v>676</v>
      </c>
      <c r="N7" t="s">
        <v>550</v>
      </c>
    </row>
    <row r="8" spans="2:17" x14ac:dyDescent="0.3">
      <c r="B8" s="120" t="s">
        <v>688</v>
      </c>
      <c r="F8" t="s">
        <v>67</v>
      </c>
      <c r="H8" t="s">
        <v>69</v>
      </c>
      <c r="J8" t="s">
        <v>72</v>
      </c>
      <c r="N8" t="s">
        <v>551</v>
      </c>
    </row>
    <row r="9" spans="2:17" x14ac:dyDescent="0.3">
      <c r="B9" s="120" t="s">
        <v>85</v>
      </c>
    </row>
    <row r="10" spans="2:17" x14ac:dyDescent="0.3">
      <c r="B10" s="120" t="s">
        <v>689</v>
      </c>
    </row>
    <row r="11" spans="2:17" x14ac:dyDescent="0.3">
      <c r="B11" s="120" t="s">
        <v>690</v>
      </c>
    </row>
    <row r="12" spans="2:17" x14ac:dyDescent="0.3">
      <c r="B12" s="120" t="s">
        <v>691</v>
      </c>
    </row>
    <row r="13" spans="2:17" x14ac:dyDescent="0.3">
      <c r="B13" s="120" t="s">
        <v>692</v>
      </c>
      <c r="C13" t="s">
        <v>87</v>
      </c>
      <c r="D13" s="3" t="s">
        <v>23</v>
      </c>
      <c r="H13">
        <v>1</v>
      </c>
      <c r="I13" t="s">
        <v>203</v>
      </c>
      <c r="J13" t="s">
        <v>288</v>
      </c>
      <c r="K13" t="s">
        <v>308</v>
      </c>
    </row>
    <row r="14" spans="2:17" x14ac:dyDescent="0.3">
      <c r="B14" s="120" t="s">
        <v>693</v>
      </c>
      <c r="C14" t="s">
        <v>88</v>
      </c>
      <c r="D14" s="3" t="s">
        <v>23</v>
      </c>
      <c r="H14">
        <v>2</v>
      </c>
      <c r="I14" t="s">
        <v>204</v>
      </c>
      <c r="J14" t="s">
        <v>288</v>
      </c>
      <c r="K14" t="s">
        <v>309</v>
      </c>
    </row>
    <row r="15" spans="2:17" x14ac:dyDescent="0.3">
      <c r="B15" s="119"/>
      <c r="C15" s="9" t="s">
        <v>89</v>
      </c>
      <c r="D15" s="3" t="s">
        <v>23</v>
      </c>
      <c r="E15" t="s">
        <v>133</v>
      </c>
      <c r="H15">
        <v>3</v>
      </c>
      <c r="I15" t="s">
        <v>205</v>
      </c>
      <c r="J15" t="s">
        <v>288</v>
      </c>
      <c r="K15" t="s">
        <v>310</v>
      </c>
    </row>
    <row r="16" spans="2:17" x14ac:dyDescent="0.3">
      <c r="C16" t="s">
        <v>90</v>
      </c>
      <c r="D16" s="3" t="s">
        <v>23</v>
      </c>
      <c r="H16">
        <v>4</v>
      </c>
      <c r="I16" t="s">
        <v>206</v>
      </c>
      <c r="J16" t="s">
        <v>288</v>
      </c>
      <c r="K16" t="s">
        <v>311</v>
      </c>
    </row>
    <row r="17" spans="3:11" x14ac:dyDescent="0.3">
      <c r="C17" s="9" t="s">
        <v>91</v>
      </c>
      <c r="D17" s="3" t="s">
        <v>23</v>
      </c>
      <c r="E17" t="s">
        <v>133</v>
      </c>
      <c r="H17">
        <v>5</v>
      </c>
      <c r="I17" t="s">
        <v>207</v>
      </c>
      <c r="J17" t="s">
        <v>288</v>
      </c>
      <c r="K17" t="s">
        <v>312</v>
      </c>
    </row>
    <row r="18" spans="3:11" x14ac:dyDescent="0.3">
      <c r="C18" t="s">
        <v>92</v>
      </c>
      <c r="D18" s="3" t="s">
        <v>23</v>
      </c>
      <c r="H18">
        <v>6</v>
      </c>
      <c r="I18" t="s">
        <v>208</v>
      </c>
      <c r="J18" t="s">
        <v>288</v>
      </c>
      <c r="K18" t="s">
        <v>313</v>
      </c>
    </row>
    <row r="19" spans="3:11" x14ac:dyDescent="0.3">
      <c r="C19" t="s">
        <v>93</v>
      </c>
      <c r="D19" s="3" t="s">
        <v>23</v>
      </c>
      <c r="H19">
        <v>7</v>
      </c>
      <c r="I19" t="s">
        <v>209</v>
      </c>
      <c r="J19" t="s">
        <v>288</v>
      </c>
      <c r="K19" t="s">
        <v>314</v>
      </c>
    </row>
    <row r="20" spans="3:11" x14ac:dyDescent="0.3">
      <c r="C20" t="s">
        <v>106</v>
      </c>
      <c r="D20" s="3" t="s">
        <v>23</v>
      </c>
      <c r="H20">
        <v>8</v>
      </c>
      <c r="I20" t="s">
        <v>210</v>
      </c>
      <c r="J20" t="s">
        <v>288</v>
      </c>
      <c r="K20" t="s">
        <v>315</v>
      </c>
    </row>
    <row r="21" spans="3:11" x14ac:dyDescent="0.3">
      <c r="C21" t="s">
        <v>94</v>
      </c>
      <c r="D21" s="3" t="s">
        <v>23</v>
      </c>
      <c r="H21">
        <v>9</v>
      </c>
      <c r="I21" t="s">
        <v>211</v>
      </c>
      <c r="J21" t="s">
        <v>288</v>
      </c>
      <c r="K21" t="s">
        <v>316</v>
      </c>
    </row>
    <row r="22" spans="3:11" x14ac:dyDescent="0.3">
      <c r="C22" t="s">
        <v>107</v>
      </c>
      <c r="D22" s="3" t="s">
        <v>23</v>
      </c>
      <c r="H22">
        <v>10</v>
      </c>
      <c r="I22" t="s">
        <v>212</v>
      </c>
      <c r="J22" t="s">
        <v>289</v>
      </c>
      <c r="K22" t="s">
        <v>317</v>
      </c>
    </row>
    <row r="23" spans="3:11" x14ac:dyDescent="0.3">
      <c r="C23" t="s">
        <v>95</v>
      </c>
      <c r="D23" s="3" t="s">
        <v>23</v>
      </c>
      <c r="H23">
        <v>11</v>
      </c>
      <c r="I23" t="s">
        <v>213</v>
      </c>
      <c r="J23" t="s">
        <v>289</v>
      </c>
      <c r="K23" t="s">
        <v>318</v>
      </c>
    </row>
    <row r="24" spans="3:11" x14ac:dyDescent="0.3">
      <c r="C24" t="s">
        <v>96</v>
      </c>
      <c r="D24" s="3" t="s">
        <v>23</v>
      </c>
      <c r="H24">
        <v>12</v>
      </c>
      <c r="I24" t="s">
        <v>214</v>
      </c>
      <c r="J24" t="s">
        <v>290</v>
      </c>
      <c r="K24" t="s">
        <v>319</v>
      </c>
    </row>
    <row r="25" spans="3:11" x14ac:dyDescent="0.3">
      <c r="C25" t="s">
        <v>97</v>
      </c>
      <c r="D25" s="3" t="s">
        <v>23</v>
      </c>
      <c r="H25">
        <v>13</v>
      </c>
      <c r="I25" t="s">
        <v>215</v>
      </c>
      <c r="J25" t="s">
        <v>290</v>
      </c>
      <c r="K25" t="s">
        <v>320</v>
      </c>
    </row>
    <row r="26" spans="3:11" x14ac:dyDescent="0.3">
      <c r="C26" t="s">
        <v>98</v>
      </c>
      <c r="D26" s="3" t="s">
        <v>23</v>
      </c>
      <c r="H26">
        <v>14</v>
      </c>
      <c r="I26" t="s">
        <v>216</v>
      </c>
      <c r="J26" t="s">
        <v>290</v>
      </c>
      <c r="K26" t="s">
        <v>321</v>
      </c>
    </row>
    <row r="27" spans="3:11" x14ac:dyDescent="0.3">
      <c r="C27" t="s">
        <v>99</v>
      </c>
      <c r="D27" s="3" t="s">
        <v>23</v>
      </c>
      <c r="H27">
        <v>15</v>
      </c>
      <c r="I27" t="s">
        <v>217</v>
      </c>
      <c r="J27" t="s">
        <v>291</v>
      </c>
      <c r="K27" t="s">
        <v>322</v>
      </c>
    </row>
    <row r="28" spans="3:11" x14ac:dyDescent="0.3">
      <c r="C28" t="s">
        <v>100</v>
      </c>
      <c r="D28" s="3" t="s">
        <v>23</v>
      </c>
      <c r="H28">
        <v>16</v>
      </c>
      <c r="I28" t="s">
        <v>218</v>
      </c>
      <c r="J28" t="s">
        <v>291</v>
      </c>
      <c r="K28" t="s">
        <v>323</v>
      </c>
    </row>
    <row r="29" spans="3:11" x14ac:dyDescent="0.3">
      <c r="C29" t="s">
        <v>101</v>
      </c>
      <c r="D29" s="3" t="s">
        <v>23</v>
      </c>
      <c r="H29">
        <v>17</v>
      </c>
      <c r="I29" t="s">
        <v>219</v>
      </c>
      <c r="J29" t="s">
        <v>292</v>
      </c>
      <c r="K29" t="s">
        <v>324</v>
      </c>
    </row>
    <row r="30" spans="3:11" x14ac:dyDescent="0.3">
      <c r="C30" t="s">
        <v>102</v>
      </c>
      <c r="D30" s="3" t="s">
        <v>23</v>
      </c>
      <c r="H30">
        <v>18</v>
      </c>
      <c r="I30" t="s">
        <v>220</v>
      </c>
      <c r="J30" t="s">
        <v>292</v>
      </c>
      <c r="K30" t="s">
        <v>325</v>
      </c>
    </row>
    <row r="31" spans="3:11" x14ac:dyDescent="0.3">
      <c r="C31" t="s">
        <v>103</v>
      </c>
      <c r="D31" s="3" t="s">
        <v>23</v>
      </c>
      <c r="H31">
        <v>19</v>
      </c>
      <c r="I31" t="s">
        <v>221</v>
      </c>
      <c r="J31" t="s">
        <v>292</v>
      </c>
      <c r="K31" t="s">
        <v>326</v>
      </c>
    </row>
    <row r="32" spans="3:11" x14ac:dyDescent="0.3">
      <c r="C32" t="s">
        <v>104</v>
      </c>
      <c r="D32" s="3" t="s">
        <v>23</v>
      </c>
      <c r="H32">
        <v>20</v>
      </c>
      <c r="I32" t="s">
        <v>222</v>
      </c>
      <c r="J32" t="s">
        <v>293</v>
      </c>
      <c r="K32" t="s">
        <v>327</v>
      </c>
    </row>
    <row r="33" spans="3:11" x14ac:dyDescent="0.3">
      <c r="C33" t="s">
        <v>105</v>
      </c>
      <c r="D33" s="3" t="s">
        <v>23</v>
      </c>
      <c r="H33">
        <v>21</v>
      </c>
      <c r="I33" t="s">
        <v>223</v>
      </c>
      <c r="J33" t="s">
        <v>293</v>
      </c>
      <c r="K33" t="s">
        <v>328</v>
      </c>
    </row>
    <row r="34" spans="3:11" x14ac:dyDescent="0.3">
      <c r="C34" s="6" t="s">
        <v>108</v>
      </c>
      <c r="D34" s="3" t="s">
        <v>23</v>
      </c>
      <c r="E34" t="s">
        <v>133</v>
      </c>
      <c r="H34">
        <v>22</v>
      </c>
      <c r="I34" t="s">
        <v>224</v>
      </c>
      <c r="J34" t="s">
        <v>293</v>
      </c>
      <c r="K34" t="s">
        <v>329</v>
      </c>
    </row>
    <row r="35" spans="3:11" x14ac:dyDescent="0.3">
      <c r="C35" s="7" t="s">
        <v>112</v>
      </c>
      <c r="D35" s="3" t="s">
        <v>67</v>
      </c>
      <c r="E35" t="s">
        <v>133</v>
      </c>
      <c r="H35">
        <v>23</v>
      </c>
      <c r="I35" t="s">
        <v>225</v>
      </c>
      <c r="J35" t="s">
        <v>294</v>
      </c>
      <c r="K35" t="s">
        <v>330</v>
      </c>
    </row>
    <row r="36" spans="3:11" ht="15" x14ac:dyDescent="0.3">
      <c r="C36" s="8" t="s">
        <v>134</v>
      </c>
      <c r="D36" s="3" t="s">
        <v>67</v>
      </c>
      <c r="E36" t="s">
        <v>133</v>
      </c>
      <c r="H36">
        <v>24</v>
      </c>
      <c r="I36" t="s">
        <v>226</v>
      </c>
      <c r="J36" t="s">
        <v>294</v>
      </c>
      <c r="K36" t="s">
        <v>331</v>
      </c>
    </row>
    <row r="37" spans="3:11" x14ac:dyDescent="0.3">
      <c r="C37" s="7" t="s">
        <v>113</v>
      </c>
      <c r="D37" s="3" t="s">
        <v>67</v>
      </c>
      <c r="E37" t="s">
        <v>133</v>
      </c>
      <c r="H37">
        <v>25</v>
      </c>
      <c r="I37" t="s">
        <v>227</v>
      </c>
      <c r="J37" t="s">
        <v>294</v>
      </c>
      <c r="K37" t="s">
        <v>332</v>
      </c>
    </row>
    <row r="38" spans="3:11" x14ac:dyDescent="0.3">
      <c r="C38" s="3" t="s">
        <v>114</v>
      </c>
      <c r="D38" s="3" t="s">
        <v>67</v>
      </c>
      <c r="H38">
        <v>26</v>
      </c>
      <c r="I38" t="s">
        <v>228</v>
      </c>
      <c r="J38" t="s">
        <v>295</v>
      </c>
      <c r="K38" t="s">
        <v>333</v>
      </c>
    </row>
    <row r="39" spans="3:11" x14ac:dyDescent="0.3">
      <c r="C39" s="7" t="s">
        <v>115</v>
      </c>
      <c r="D39" s="3" t="s">
        <v>67</v>
      </c>
      <c r="E39" t="s">
        <v>133</v>
      </c>
      <c r="H39">
        <v>27</v>
      </c>
      <c r="I39" t="s">
        <v>229</v>
      </c>
      <c r="J39" t="s">
        <v>295</v>
      </c>
      <c r="K39" t="s">
        <v>334</v>
      </c>
    </row>
    <row r="40" spans="3:11" x14ac:dyDescent="0.3">
      <c r="C40" s="3" t="s">
        <v>109</v>
      </c>
      <c r="D40" s="3" t="s">
        <v>67</v>
      </c>
      <c r="H40">
        <v>28</v>
      </c>
      <c r="I40" t="s">
        <v>230</v>
      </c>
      <c r="J40" t="s">
        <v>296</v>
      </c>
      <c r="K40" t="s">
        <v>335</v>
      </c>
    </row>
    <row r="41" spans="3:11" x14ac:dyDescent="0.3">
      <c r="C41" s="7" t="s">
        <v>110</v>
      </c>
      <c r="D41" s="3" t="s">
        <v>67</v>
      </c>
      <c r="E41" t="s">
        <v>133</v>
      </c>
      <c r="H41">
        <v>29</v>
      </c>
      <c r="I41" t="s">
        <v>231</v>
      </c>
      <c r="J41" t="s">
        <v>297</v>
      </c>
      <c r="K41" t="s">
        <v>336</v>
      </c>
    </row>
    <row r="42" spans="3:11" x14ac:dyDescent="0.3">
      <c r="C42" s="3" t="s">
        <v>111</v>
      </c>
      <c r="D42" s="3" t="s">
        <v>67</v>
      </c>
      <c r="H42">
        <v>30</v>
      </c>
      <c r="I42" t="s">
        <v>232</v>
      </c>
      <c r="J42" t="s">
        <v>298</v>
      </c>
      <c r="K42" t="s">
        <v>337</v>
      </c>
    </row>
    <row r="43" spans="3:11" x14ac:dyDescent="0.3">
      <c r="C43" s="3" t="s">
        <v>117</v>
      </c>
      <c r="D43" s="3" t="s">
        <v>23</v>
      </c>
      <c r="H43">
        <v>31</v>
      </c>
      <c r="I43" t="s">
        <v>233</v>
      </c>
      <c r="J43" t="s">
        <v>298</v>
      </c>
      <c r="K43" t="s">
        <v>338</v>
      </c>
    </row>
    <row r="44" spans="3:11" x14ac:dyDescent="0.3">
      <c r="C44" t="s">
        <v>118</v>
      </c>
      <c r="D44" s="3" t="s">
        <v>23</v>
      </c>
      <c r="H44">
        <v>32</v>
      </c>
      <c r="I44" t="s">
        <v>234</v>
      </c>
      <c r="J44" t="s">
        <v>298</v>
      </c>
      <c r="K44" t="s">
        <v>339</v>
      </c>
    </row>
    <row r="45" spans="3:11" ht="15.6" x14ac:dyDescent="0.3">
      <c r="C45" s="5" t="s">
        <v>119</v>
      </c>
      <c r="D45" s="3" t="s">
        <v>23</v>
      </c>
      <c r="H45">
        <v>33</v>
      </c>
      <c r="I45" t="s">
        <v>235</v>
      </c>
      <c r="J45" t="s">
        <v>298</v>
      </c>
      <c r="K45" t="s">
        <v>340</v>
      </c>
    </row>
    <row r="46" spans="3:11" ht="15.6" x14ac:dyDescent="0.3">
      <c r="C46" s="5" t="s">
        <v>120</v>
      </c>
      <c r="D46" s="3" t="s">
        <v>23</v>
      </c>
      <c r="H46">
        <v>34</v>
      </c>
      <c r="I46" t="s">
        <v>236</v>
      </c>
      <c r="J46" t="s">
        <v>298</v>
      </c>
      <c r="K46" t="s">
        <v>341</v>
      </c>
    </row>
    <row r="47" spans="3:11" x14ac:dyDescent="0.3">
      <c r="C47" s="2" t="s">
        <v>116</v>
      </c>
      <c r="D47" s="3" t="s">
        <v>23</v>
      </c>
      <c r="H47">
        <v>35</v>
      </c>
      <c r="I47" t="s">
        <v>237</v>
      </c>
      <c r="J47" t="s">
        <v>298</v>
      </c>
      <c r="K47" t="s">
        <v>342</v>
      </c>
    </row>
    <row r="48" spans="3:11" x14ac:dyDescent="0.3">
      <c r="C48" s="2" t="s">
        <v>121</v>
      </c>
      <c r="D48" s="3" t="s">
        <v>23</v>
      </c>
      <c r="H48">
        <v>36</v>
      </c>
      <c r="I48" t="s">
        <v>238</v>
      </c>
      <c r="J48" t="s">
        <v>298</v>
      </c>
      <c r="K48" t="s">
        <v>343</v>
      </c>
    </row>
    <row r="49" spans="3:11" x14ac:dyDescent="0.3">
      <c r="C49" s="2" t="s">
        <v>122</v>
      </c>
      <c r="D49" s="3" t="s">
        <v>23</v>
      </c>
      <c r="H49">
        <v>37</v>
      </c>
      <c r="I49" t="s">
        <v>239</v>
      </c>
      <c r="J49" t="s">
        <v>299</v>
      </c>
      <c r="K49" t="s">
        <v>344</v>
      </c>
    </row>
    <row r="50" spans="3:11" x14ac:dyDescent="0.3">
      <c r="C50" s="2" t="s">
        <v>123</v>
      </c>
      <c r="D50" s="3" t="s">
        <v>23</v>
      </c>
      <c r="H50">
        <v>38</v>
      </c>
      <c r="I50" t="s">
        <v>240</v>
      </c>
      <c r="J50" t="s">
        <v>299</v>
      </c>
      <c r="K50" t="s">
        <v>345</v>
      </c>
    </row>
    <row r="51" spans="3:11" x14ac:dyDescent="0.3">
      <c r="C51" s="2" t="s">
        <v>124</v>
      </c>
      <c r="D51" s="3" t="s">
        <v>23</v>
      </c>
      <c r="H51">
        <v>39</v>
      </c>
      <c r="I51" t="s">
        <v>241</v>
      </c>
      <c r="J51" t="s">
        <v>300</v>
      </c>
      <c r="K51" t="s">
        <v>346</v>
      </c>
    </row>
    <row r="52" spans="3:11" x14ac:dyDescent="0.3">
      <c r="C52" s="2" t="s">
        <v>125</v>
      </c>
      <c r="D52" s="3" t="s">
        <v>23</v>
      </c>
      <c r="H52">
        <v>40</v>
      </c>
      <c r="I52" t="s">
        <v>242</v>
      </c>
      <c r="J52" t="s">
        <v>300</v>
      </c>
      <c r="K52" t="s">
        <v>347</v>
      </c>
    </row>
    <row r="53" spans="3:11" x14ac:dyDescent="0.3">
      <c r="C53" s="2" t="s">
        <v>126</v>
      </c>
      <c r="D53" s="3" t="s">
        <v>23</v>
      </c>
      <c r="H53">
        <v>41</v>
      </c>
      <c r="I53" t="s">
        <v>243</v>
      </c>
      <c r="J53" t="s">
        <v>300</v>
      </c>
      <c r="K53" t="s">
        <v>348</v>
      </c>
    </row>
    <row r="54" spans="3:11" x14ac:dyDescent="0.3">
      <c r="C54" s="2" t="s">
        <v>127</v>
      </c>
      <c r="D54" s="3" t="s">
        <v>23</v>
      </c>
      <c r="H54">
        <v>42</v>
      </c>
      <c r="I54" t="s">
        <v>244</v>
      </c>
      <c r="J54" t="s">
        <v>300</v>
      </c>
      <c r="K54" t="s">
        <v>349</v>
      </c>
    </row>
    <row r="55" spans="3:11" x14ac:dyDescent="0.3">
      <c r="C55" s="2" t="s">
        <v>132</v>
      </c>
      <c r="D55" s="3" t="s">
        <v>23</v>
      </c>
      <c r="H55">
        <v>43</v>
      </c>
      <c r="I55" t="s">
        <v>245</v>
      </c>
      <c r="J55" t="s">
        <v>300</v>
      </c>
      <c r="K55" t="s">
        <v>350</v>
      </c>
    </row>
    <row r="56" spans="3:11" x14ac:dyDescent="0.3">
      <c r="C56" s="2" t="s">
        <v>128</v>
      </c>
      <c r="D56" s="3" t="s">
        <v>23</v>
      </c>
      <c r="H56">
        <v>44</v>
      </c>
      <c r="I56" t="s">
        <v>246</v>
      </c>
      <c r="J56" t="s">
        <v>301</v>
      </c>
      <c r="K56" t="s">
        <v>351</v>
      </c>
    </row>
    <row r="57" spans="3:11" x14ac:dyDescent="0.3">
      <c r="C57" s="2" t="s">
        <v>129</v>
      </c>
      <c r="D57" s="3" t="s">
        <v>23</v>
      </c>
      <c r="H57">
        <v>45</v>
      </c>
      <c r="I57" t="s">
        <v>247</v>
      </c>
      <c r="J57" t="s">
        <v>301</v>
      </c>
      <c r="K57" t="s">
        <v>352</v>
      </c>
    </row>
    <row r="58" spans="3:11" x14ac:dyDescent="0.3">
      <c r="C58" s="4" t="s">
        <v>130</v>
      </c>
      <c r="D58" s="3" t="s">
        <v>23</v>
      </c>
      <c r="H58">
        <v>46</v>
      </c>
      <c r="I58" t="s">
        <v>248</v>
      </c>
      <c r="J58" t="s">
        <v>301</v>
      </c>
      <c r="K58" t="s">
        <v>353</v>
      </c>
    </row>
    <row r="59" spans="3:11" x14ac:dyDescent="0.3">
      <c r="C59" s="2" t="s">
        <v>131</v>
      </c>
      <c r="D59" s="3" t="s">
        <v>23</v>
      </c>
      <c r="H59">
        <v>47</v>
      </c>
      <c r="I59" t="s">
        <v>249</v>
      </c>
      <c r="J59" t="s">
        <v>301</v>
      </c>
      <c r="K59" t="s">
        <v>354</v>
      </c>
    </row>
    <row r="60" spans="3:11" x14ac:dyDescent="0.3">
      <c r="C60" s="2" t="s">
        <v>135</v>
      </c>
      <c r="H60">
        <v>48</v>
      </c>
      <c r="I60" t="s">
        <v>250</v>
      </c>
      <c r="J60" t="s">
        <v>301</v>
      </c>
      <c r="K60" t="s">
        <v>355</v>
      </c>
    </row>
    <row r="61" spans="3:11" x14ac:dyDescent="0.3">
      <c r="H61">
        <v>49</v>
      </c>
      <c r="I61" t="s">
        <v>251</v>
      </c>
      <c r="J61" t="s">
        <v>302</v>
      </c>
      <c r="K61" t="s">
        <v>356</v>
      </c>
    </row>
    <row r="62" spans="3:11" x14ac:dyDescent="0.3">
      <c r="H62">
        <v>50</v>
      </c>
      <c r="I62" t="s">
        <v>252</v>
      </c>
      <c r="J62" t="s">
        <v>302</v>
      </c>
      <c r="K62" t="s">
        <v>357</v>
      </c>
    </row>
    <row r="63" spans="3:11" x14ac:dyDescent="0.3">
      <c r="H63">
        <v>51</v>
      </c>
      <c r="I63" t="s">
        <v>253</v>
      </c>
      <c r="J63" t="s">
        <v>302</v>
      </c>
      <c r="K63" t="s">
        <v>358</v>
      </c>
    </row>
    <row r="64" spans="3:11" x14ac:dyDescent="0.3">
      <c r="H64">
        <v>52</v>
      </c>
      <c r="I64" t="s">
        <v>254</v>
      </c>
      <c r="J64" t="s">
        <v>302</v>
      </c>
      <c r="K64" t="s">
        <v>359</v>
      </c>
    </row>
    <row r="65" spans="8:11" x14ac:dyDescent="0.3">
      <c r="H65">
        <v>53</v>
      </c>
      <c r="I65" t="s">
        <v>255</v>
      </c>
      <c r="J65" t="s">
        <v>302</v>
      </c>
      <c r="K65" t="s">
        <v>360</v>
      </c>
    </row>
    <row r="66" spans="8:11" x14ac:dyDescent="0.3">
      <c r="H66">
        <v>54</v>
      </c>
      <c r="I66" t="s">
        <v>256</v>
      </c>
      <c r="J66" t="s">
        <v>302</v>
      </c>
      <c r="K66" t="s">
        <v>361</v>
      </c>
    </row>
    <row r="67" spans="8:11" x14ac:dyDescent="0.3">
      <c r="H67">
        <v>55</v>
      </c>
      <c r="I67" t="s">
        <v>257</v>
      </c>
      <c r="J67" t="s">
        <v>302</v>
      </c>
      <c r="K67" t="s">
        <v>362</v>
      </c>
    </row>
    <row r="68" spans="8:11" x14ac:dyDescent="0.3">
      <c r="H68">
        <v>56</v>
      </c>
      <c r="I68" t="s">
        <v>258</v>
      </c>
      <c r="J68" t="s">
        <v>302</v>
      </c>
      <c r="K68" t="s">
        <v>363</v>
      </c>
    </row>
    <row r="69" spans="8:11" x14ac:dyDescent="0.3">
      <c r="H69">
        <v>57</v>
      </c>
      <c r="I69" t="s">
        <v>259</v>
      </c>
      <c r="J69" t="s">
        <v>302</v>
      </c>
      <c r="K69" t="s">
        <v>364</v>
      </c>
    </row>
    <row r="70" spans="8:11" x14ac:dyDescent="0.3">
      <c r="H70">
        <v>58</v>
      </c>
      <c r="I70" t="s">
        <v>260</v>
      </c>
      <c r="J70" t="s">
        <v>303</v>
      </c>
      <c r="K70" t="s">
        <v>365</v>
      </c>
    </row>
    <row r="71" spans="8:11" x14ac:dyDescent="0.3">
      <c r="H71">
        <v>59</v>
      </c>
      <c r="I71" t="s">
        <v>261</v>
      </c>
      <c r="J71" t="s">
        <v>303</v>
      </c>
      <c r="K71" t="s">
        <v>366</v>
      </c>
    </row>
    <row r="72" spans="8:11" x14ac:dyDescent="0.3">
      <c r="H72">
        <v>60</v>
      </c>
      <c r="I72" t="s">
        <v>262</v>
      </c>
      <c r="J72" t="s">
        <v>303</v>
      </c>
      <c r="K72" t="s">
        <v>367</v>
      </c>
    </row>
    <row r="73" spans="8:11" x14ac:dyDescent="0.3">
      <c r="H73">
        <v>61</v>
      </c>
      <c r="I73" t="s">
        <v>263</v>
      </c>
      <c r="J73" t="s">
        <v>303</v>
      </c>
      <c r="K73" t="s">
        <v>368</v>
      </c>
    </row>
    <row r="74" spans="8:11" x14ac:dyDescent="0.3">
      <c r="H74">
        <v>62</v>
      </c>
      <c r="I74" t="s">
        <v>264</v>
      </c>
      <c r="J74" t="s">
        <v>303</v>
      </c>
      <c r="K74" t="s">
        <v>369</v>
      </c>
    </row>
    <row r="75" spans="8:11" x14ac:dyDescent="0.3">
      <c r="H75">
        <v>63</v>
      </c>
      <c r="I75" t="s">
        <v>265</v>
      </c>
      <c r="J75" t="s">
        <v>303</v>
      </c>
      <c r="K75" t="s">
        <v>370</v>
      </c>
    </row>
    <row r="76" spans="8:11" x14ac:dyDescent="0.3">
      <c r="H76">
        <v>64</v>
      </c>
      <c r="I76" t="s">
        <v>266</v>
      </c>
      <c r="J76" t="s">
        <v>303</v>
      </c>
      <c r="K76" t="s">
        <v>371</v>
      </c>
    </row>
    <row r="77" spans="8:11" x14ac:dyDescent="0.3">
      <c r="H77">
        <v>65</v>
      </c>
      <c r="I77" t="s">
        <v>267</v>
      </c>
      <c r="J77" t="s">
        <v>304</v>
      </c>
      <c r="K77" t="s">
        <v>372</v>
      </c>
    </row>
    <row r="78" spans="8:11" x14ac:dyDescent="0.3">
      <c r="H78">
        <v>66</v>
      </c>
      <c r="I78" t="s">
        <v>268</v>
      </c>
      <c r="J78" t="s">
        <v>304</v>
      </c>
      <c r="K78" t="s">
        <v>373</v>
      </c>
    </row>
    <row r="79" spans="8:11" x14ac:dyDescent="0.3">
      <c r="H79">
        <v>67</v>
      </c>
      <c r="I79" t="s">
        <v>269</v>
      </c>
      <c r="J79" t="s">
        <v>304</v>
      </c>
      <c r="K79" t="s">
        <v>374</v>
      </c>
    </row>
    <row r="80" spans="8:11" x14ac:dyDescent="0.3">
      <c r="H80">
        <v>68</v>
      </c>
      <c r="I80" t="s">
        <v>270</v>
      </c>
      <c r="J80" t="s">
        <v>304</v>
      </c>
      <c r="K80" t="s">
        <v>375</v>
      </c>
    </row>
    <row r="81" spans="8:11" x14ac:dyDescent="0.3">
      <c r="H81">
        <v>69</v>
      </c>
      <c r="I81" t="s">
        <v>271</v>
      </c>
      <c r="J81" t="s">
        <v>304</v>
      </c>
      <c r="K81" t="s">
        <v>376</v>
      </c>
    </row>
    <row r="82" spans="8:11" x14ac:dyDescent="0.3">
      <c r="H82">
        <v>70</v>
      </c>
      <c r="I82" t="s">
        <v>272</v>
      </c>
      <c r="J82" t="s">
        <v>304</v>
      </c>
      <c r="K82" t="s">
        <v>377</v>
      </c>
    </row>
    <row r="83" spans="8:11" x14ac:dyDescent="0.3">
      <c r="H83">
        <v>71</v>
      </c>
      <c r="I83" t="s">
        <v>273</v>
      </c>
      <c r="J83" t="s">
        <v>305</v>
      </c>
      <c r="K83" t="s">
        <v>378</v>
      </c>
    </row>
    <row r="84" spans="8:11" x14ac:dyDescent="0.3">
      <c r="H84">
        <v>72</v>
      </c>
      <c r="I84" t="s">
        <v>274</v>
      </c>
      <c r="J84" t="s">
        <v>305</v>
      </c>
      <c r="K84" t="s">
        <v>379</v>
      </c>
    </row>
    <row r="85" spans="8:11" x14ac:dyDescent="0.3">
      <c r="H85">
        <v>73</v>
      </c>
      <c r="I85" t="s">
        <v>275</v>
      </c>
      <c r="J85" t="s">
        <v>305</v>
      </c>
      <c r="K85" t="s">
        <v>380</v>
      </c>
    </row>
    <row r="86" spans="8:11" x14ac:dyDescent="0.3">
      <c r="H86">
        <v>74</v>
      </c>
      <c r="I86" t="s">
        <v>276</v>
      </c>
      <c r="J86" t="s">
        <v>305</v>
      </c>
      <c r="K86" t="s">
        <v>381</v>
      </c>
    </row>
    <row r="87" spans="8:11" x14ac:dyDescent="0.3">
      <c r="H87">
        <v>75</v>
      </c>
      <c r="I87" t="s">
        <v>277</v>
      </c>
      <c r="J87" t="s">
        <v>306</v>
      </c>
      <c r="K87" t="s">
        <v>382</v>
      </c>
    </row>
    <row r="88" spans="8:11" x14ac:dyDescent="0.3">
      <c r="H88">
        <v>76</v>
      </c>
      <c r="I88" t="s">
        <v>278</v>
      </c>
      <c r="J88" t="s">
        <v>306</v>
      </c>
      <c r="K88" t="s">
        <v>383</v>
      </c>
    </row>
    <row r="89" spans="8:11" x14ac:dyDescent="0.3">
      <c r="H89">
        <v>77</v>
      </c>
      <c r="I89" t="s">
        <v>279</v>
      </c>
      <c r="J89" t="s">
        <v>306</v>
      </c>
      <c r="K89" t="s">
        <v>384</v>
      </c>
    </row>
    <row r="90" spans="8:11" x14ac:dyDescent="0.3">
      <c r="H90">
        <v>78</v>
      </c>
      <c r="I90" t="s">
        <v>280</v>
      </c>
      <c r="J90" t="s">
        <v>306</v>
      </c>
      <c r="K90" t="s">
        <v>385</v>
      </c>
    </row>
    <row r="91" spans="8:11" x14ac:dyDescent="0.3">
      <c r="H91">
        <v>79</v>
      </c>
      <c r="I91" t="s">
        <v>281</v>
      </c>
      <c r="J91" t="s">
        <v>306</v>
      </c>
      <c r="K91" t="s">
        <v>386</v>
      </c>
    </row>
    <row r="92" spans="8:11" x14ac:dyDescent="0.3">
      <c r="H92">
        <v>80</v>
      </c>
      <c r="I92" t="s">
        <v>282</v>
      </c>
      <c r="J92" t="s">
        <v>306</v>
      </c>
      <c r="K92" t="s">
        <v>387</v>
      </c>
    </row>
    <row r="93" spans="8:11" x14ac:dyDescent="0.3">
      <c r="H93">
        <v>81</v>
      </c>
      <c r="I93" t="s">
        <v>283</v>
      </c>
      <c r="J93" t="s">
        <v>306</v>
      </c>
      <c r="K93" t="s">
        <v>388</v>
      </c>
    </row>
    <row r="94" spans="8:11" x14ac:dyDescent="0.3">
      <c r="H94">
        <v>82</v>
      </c>
      <c r="I94" t="s">
        <v>284</v>
      </c>
      <c r="J94" t="s">
        <v>307</v>
      </c>
      <c r="K94" t="s">
        <v>389</v>
      </c>
    </row>
    <row r="95" spans="8:11" x14ac:dyDescent="0.3">
      <c r="H95">
        <v>83</v>
      </c>
      <c r="I95" t="s">
        <v>285</v>
      </c>
      <c r="J95" t="s">
        <v>307</v>
      </c>
      <c r="K95" t="s">
        <v>390</v>
      </c>
    </row>
    <row r="96" spans="8:11" x14ac:dyDescent="0.3">
      <c r="H96">
        <v>84</v>
      </c>
      <c r="I96" t="s">
        <v>286</v>
      </c>
      <c r="J96" t="s">
        <v>307</v>
      </c>
      <c r="K96" t="s">
        <v>391</v>
      </c>
    </row>
    <row r="97" spans="8:11" x14ac:dyDescent="0.3">
      <c r="H97">
        <v>85</v>
      </c>
      <c r="I97" t="s">
        <v>287</v>
      </c>
      <c r="J97" t="s">
        <v>287</v>
      </c>
      <c r="K97" t="s">
        <v>392</v>
      </c>
    </row>
    <row r="98" spans="8:11" x14ac:dyDescent="0.3">
      <c r="H98">
        <v>86</v>
      </c>
      <c r="I98" t="s">
        <v>287</v>
      </c>
      <c r="J98" t="s">
        <v>287</v>
      </c>
      <c r="K98" t="s">
        <v>393</v>
      </c>
    </row>
    <row r="99" spans="8:11" x14ac:dyDescent="0.3">
      <c r="H99">
        <v>87</v>
      </c>
      <c r="I99" t="s">
        <v>66</v>
      </c>
      <c r="J99" t="s">
        <v>66</v>
      </c>
      <c r="K99" t="s">
        <v>394</v>
      </c>
    </row>
    <row r="100" spans="8:11" x14ac:dyDescent="0.3">
      <c r="H100">
        <v>88</v>
      </c>
      <c r="I100" t="s">
        <v>67</v>
      </c>
      <c r="J100" t="s">
        <v>67</v>
      </c>
    </row>
  </sheetData>
  <sortState xmlns:xlrd2="http://schemas.microsoft.com/office/spreadsheetml/2017/richdata2" ref="B5:B15">
    <sortCondition ref="B5"/>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18"/>
  <sheetViews>
    <sheetView zoomScale="130" zoomScaleNormal="130" workbookViewId="0">
      <selection activeCell="C9" sqref="C9"/>
    </sheetView>
  </sheetViews>
  <sheetFormatPr baseColWidth="10" defaultRowHeight="14.4" x14ac:dyDescent="0.3"/>
  <cols>
    <col min="2" max="2" width="29.88671875" customWidth="1"/>
    <col min="3" max="3" width="33.109375" customWidth="1"/>
    <col min="4" max="4" width="35.33203125" customWidth="1"/>
  </cols>
  <sheetData>
    <row r="2" spans="2:4" x14ac:dyDescent="0.3">
      <c r="B2" t="s">
        <v>138</v>
      </c>
    </row>
    <row r="3" spans="2:4" x14ac:dyDescent="0.3">
      <c r="B3" t="s">
        <v>139</v>
      </c>
      <c r="C3" t="s">
        <v>154</v>
      </c>
      <c r="D3" t="s">
        <v>170</v>
      </c>
    </row>
    <row r="4" spans="2:4" x14ac:dyDescent="0.3">
      <c r="B4" t="s">
        <v>140</v>
      </c>
      <c r="C4" t="s">
        <v>155</v>
      </c>
      <c r="D4" t="s">
        <v>171</v>
      </c>
    </row>
    <row r="5" spans="2:4" x14ac:dyDescent="0.3">
      <c r="B5" t="s">
        <v>141</v>
      </c>
      <c r="C5" t="s">
        <v>156</v>
      </c>
      <c r="D5" t="s">
        <v>172</v>
      </c>
    </row>
    <row r="6" spans="2:4" x14ac:dyDescent="0.3">
      <c r="B6" t="s">
        <v>73</v>
      </c>
      <c r="C6" t="s">
        <v>157</v>
      </c>
      <c r="D6" t="s">
        <v>173</v>
      </c>
    </row>
    <row r="7" spans="2:4" x14ac:dyDescent="0.3">
      <c r="B7" t="s">
        <v>142</v>
      </c>
      <c r="C7" t="s">
        <v>158</v>
      </c>
      <c r="D7" t="s">
        <v>174</v>
      </c>
    </row>
    <row r="8" spans="2:4" x14ac:dyDescent="0.3">
      <c r="B8" t="s">
        <v>143</v>
      </c>
      <c r="C8" t="s">
        <v>159</v>
      </c>
      <c r="D8" t="s">
        <v>175</v>
      </c>
    </row>
    <row r="9" spans="2:4" x14ac:dyDescent="0.3">
      <c r="B9" t="s">
        <v>144</v>
      </c>
      <c r="C9" t="s">
        <v>160</v>
      </c>
      <c r="D9" t="s">
        <v>176</v>
      </c>
    </row>
    <row r="10" spans="2:4" x14ac:dyDescent="0.3">
      <c r="B10" t="s">
        <v>145</v>
      </c>
      <c r="C10" t="s">
        <v>161</v>
      </c>
      <c r="D10" t="s">
        <v>177</v>
      </c>
    </row>
    <row r="11" spans="2:4" x14ac:dyDescent="0.3">
      <c r="B11" t="s">
        <v>146</v>
      </c>
      <c r="C11" t="s">
        <v>162</v>
      </c>
      <c r="D11" t="s">
        <v>178</v>
      </c>
    </row>
    <row r="12" spans="2:4" x14ac:dyDescent="0.3">
      <c r="B12" t="s">
        <v>147</v>
      </c>
      <c r="C12" t="s">
        <v>163</v>
      </c>
      <c r="D12" t="s">
        <v>179</v>
      </c>
    </row>
    <row r="13" spans="2:4" x14ac:dyDescent="0.3">
      <c r="B13" t="s">
        <v>148</v>
      </c>
      <c r="C13" t="s">
        <v>164</v>
      </c>
      <c r="D13" t="s">
        <v>180</v>
      </c>
    </row>
    <row r="14" spans="2:4" x14ac:dyDescent="0.3">
      <c r="B14" t="s">
        <v>149</v>
      </c>
      <c r="C14" t="s">
        <v>165</v>
      </c>
      <c r="D14" t="s">
        <v>181</v>
      </c>
    </row>
    <row r="15" spans="2:4" x14ac:dyDescent="0.3">
      <c r="B15" t="s">
        <v>150</v>
      </c>
      <c r="C15" t="s">
        <v>166</v>
      </c>
      <c r="D15" t="s">
        <v>182</v>
      </c>
    </row>
    <row r="16" spans="2:4" x14ac:dyDescent="0.3">
      <c r="B16" t="s">
        <v>151</v>
      </c>
      <c r="C16" t="s">
        <v>167</v>
      </c>
      <c r="D16" t="s">
        <v>183</v>
      </c>
    </row>
    <row r="17" spans="2:4" x14ac:dyDescent="0.3">
      <c r="B17" t="s">
        <v>152</v>
      </c>
      <c r="C17" t="s">
        <v>168</v>
      </c>
      <c r="D17" t="s">
        <v>184</v>
      </c>
    </row>
    <row r="18" spans="2:4" x14ac:dyDescent="0.3">
      <c r="B18" t="s">
        <v>153</v>
      </c>
      <c r="C18" t="s">
        <v>169</v>
      </c>
      <c r="D18" t="s">
        <v>185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87"/>
  <sheetViews>
    <sheetView topLeftCell="A52" workbookViewId="0">
      <selection sqref="A1:A1048576"/>
    </sheetView>
  </sheetViews>
  <sheetFormatPr baseColWidth="10" defaultRowHeight="14.4" x14ac:dyDescent="0.3"/>
  <cols>
    <col min="1" max="1" width="88.5546875" customWidth="1"/>
  </cols>
  <sheetData>
    <row r="1" spans="1:1" x14ac:dyDescent="0.3">
      <c r="A1" s="12"/>
    </row>
    <row r="2" spans="1:1" x14ac:dyDescent="0.3">
      <c r="A2" s="13"/>
    </row>
    <row r="3" spans="1:1" x14ac:dyDescent="0.3">
      <c r="A3" s="13"/>
    </row>
    <row r="4" spans="1:1" x14ac:dyDescent="0.3">
      <c r="A4" s="13"/>
    </row>
    <row r="5" spans="1:1" x14ac:dyDescent="0.3">
      <c r="A5" s="13"/>
    </row>
    <row r="6" spans="1:1" x14ac:dyDescent="0.3">
      <c r="A6" s="13"/>
    </row>
    <row r="7" spans="1:1" x14ac:dyDescent="0.3">
      <c r="A7" s="13"/>
    </row>
    <row r="8" spans="1:1" x14ac:dyDescent="0.3">
      <c r="A8" s="13"/>
    </row>
    <row r="9" spans="1:1" x14ac:dyDescent="0.3">
      <c r="A9" s="13"/>
    </row>
    <row r="10" spans="1:1" x14ac:dyDescent="0.3">
      <c r="A10" s="13"/>
    </row>
    <row r="11" spans="1:1" x14ac:dyDescent="0.3">
      <c r="A11" s="13"/>
    </row>
    <row r="12" spans="1:1" x14ac:dyDescent="0.3">
      <c r="A12" s="13"/>
    </row>
    <row r="13" spans="1:1" x14ac:dyDescent="0.3">
      <c r="A13" s="13"/>
    </row>
    <row r="14" spans="1:1" x14ac:dyDescent="0.3">
      <c r="A14" s="13"/>
    </row>
    <row r="15" spans="1:1" x14ac:dyDescent="0.3">
      <c r="A15" s="13"/>
    </row>
    <row r="16" spans="1:1" x14ac:dyDescent="0.3">
      <c r="A16" s="13"/>
    </row>
    <row r="17" spans="1:1" x14ac:dyDescent="0.3">
      <c r="A17" s="13"/>
    </row>
    <row r="18" spans="1:1" x14ac:dyDescent="0.3">
      <c r="A18" s="13"/>
    </row>
    <row r="19" spans="1:1" x14ac:dyDescent="0.3">
      <c r="A19" s="13"/>
    </row>
    <row r="20" spans="1:1" x14ac:dyDescent="0.3">
      <c r="A20" s="13"/>
    </row>
    <row r="21" spans="1:1" x14ac:dyDescent="0.3">
      <c r="A21" s="13"/>
    </row>
    <row r="22" spans="1:1" x14ac:dyDescent="0.3">
      <c r="A22" s="13"/>
    </row>
    <row r="23" spans="1:1" x14ac:dyDescent="0.3">
      <c r="A23" s="13"/>
    </row>
    <row r="24" spans="1:1" x14ac:dyDescent="0.3">
      <c r="A24" s="13"/>
    </row>
    <row r="25" spans="1:1" x14ac:dyDescent="0.3">
      <c r="A25" s="13"/>
    </row>
    <row r="26" spans="1:1" x14ac:dyDescent="0.3">
      <c r="A26" s="13"/>
    </row>
    <row r="27" spans="1:1" x14ac:dyDescent="0.3">
      <c r="A27" s="13"/>
    </row>
    <row r="28" spans="1:1" x14ac:dyDescent="0.3">
      <c r="A28" s="13"/>
    </row>
    <row r="29" spans="1:1" x14ac:dyDescent="0.3">
      <c r="A29" s="13"/>
    </row>
    <row r="30" spans="1:1" x14ac:dyDescent="0.3">
      <c r="A30" s="13"/>
    </row>
    <row r="31" spans="1:1" x14ac:dyDescent="0.3">
      <c r="A31" s="13"/>
    </row>
    <row r="32" spans="1:1" x14ac:dyDescent="0.3">
      <c r="A32" s="13"/>
    </row>
    <row r="33" spans="1:1" x14ac:dyDescent="0.3">
      <c r="A33" s="13"/>
    </row>
    <row r="34" spans="1:1" x14ac:dyDescent="0.3">
      <c r="A34" s="13"/>
    </row>
    <row r="35" spans="1:1" x14ac:dyDescent="0.3">
      <c r="A35" s="13"/>
    </row>
    <row r="36" spans="1:1" x14ac:dyDescent="0.3">
      <c r="A36" s="13"/>
    </row>
    <row r="37" spans="1:1" x14ac:dyDescent="0.3">
      <c r="A37" s="13"/>
    </row>
    <row r="38" spans="1:1" x14ac:dyDescent="0.3">
      <c r="A38" s="13"/>
    </row>
    <row r="39" spans="1:1" x14ac:dyDescent="0.3">
      <c r="A39" s="13"/>
    </row>
    <row r="40" spans="1:1" x14ac:dyDescent="0.3">
      <c r="A40" s="13"/>
    </row>
    <row r="41" spans="1:1" x14ac:dyDescent="0.3">
      <c r="A41" s="13"/>
    </row>
    <row r="42" spans="1:1" x14ac:dyDescent="0.3">
      <c r="A42" s="13"/>
    </row>
    <row r="43" spans="1:1" x14ac:dyDescent="0.3">
      <c r="A43" s="13"/>
    </row>
    <row r="44" spans="1:1" x14ac:dyDescent="0.3">
      <c r="A44" s="13"/>
    </row>
    <row r="45" spans="1:1" x14ac:dyDescent="0.3">
      <c r="A45" s="13"/>
    </row>
    <row r="46" spans="1:1" x14ac:dyDescent="0.3">
      <c r="A46" s="13"/>
    </row>
    <row r="47" spans="1:1" x14ac:dyDescent="0.3">
      <c r="A47" s="13"/>
    </row>
    <row r="48" spans="1:1" x14ac:dyDescent="0.3">
      <c r="A48" s="13"/>
    </row>
    <row r="49" spans="1:1" x14ac:dyDescent="0.3">
      <c r="A49" s="13"/>
    </row>
    <row r="50" spans="1:1" x14ac:dyDescent="0.3">
      <c r="A50" s="13"/>
    </row>
    <row r="51" spans="1:1" x14ac:dyDescent="0.3">
      <c r="A51" s="13"/>
    </row>
    <row r="52" spans="1:1" x14ac:dyDescent="0.3">
      <c r="A52" s="13"/>
    </row>
    <row r="53" spans="1:1" x14ac:dyDescent="0.3">
      <c r="A53" s="13"/>
    </row>
    <row r="54" spans="1:1" x14ac:dyDescent="0.3">
      <c r="A54" s="13"/>
    </row>
    <row r="55" spans="1:1" x14ac:dyDescent="0.3">
      <c r="A55" s="13"/>
    </row>
    <row r="56" spans="1:1" x14ac:dyDescent="0.3">
      <c r="A56" s="13"/>
    </row>
    <row r="57" spans="1:1" x14ac:dyDescent="0.3">
      <c r="A57" s="13"/>
    </row>
    <row r="58" spans="1:1" x14ac:dyDescent="0.3">
      <c r="A58" s="13"/>
    </row>
    <row r="59" spans="1:1" x14ac:dyDescent="0.3">
      <c r="A59" s="13"/>
    </row>
    <row r="60" spans="1:1" x14ac:dyDescent="0.3">
      <c r="A60" s="13"/>
    </row>
    <row r="61" spans="1:1" x14ac:dyDescent="0.3">
      <c r="A61" s="13"/>
    </row>
    <row r="62" spans="1:1" x14ac:dyDescent="0.3">
      <c r="A62" s="13"/>
    </row>
    <row r="63" spans="1:1" x14ac:dyDescent="0.3">
      <c r="A63" s="13"/>
    </row>
    <row r="64" spans="1:1" x14ac:dyDescent="0.3">
      <c r="A64" s="13"/>
    </row>
    <row r="65" spans="1:1" x14ac:dyDescent="0.3">
      <c r="A65" s="13"/>
    </row>
    <row r="66" spans="1:1" x14ac:dyDescent="0.3">
      <c r="A66" s="13"/>
    </row>
    <row r="67" spans="1:1" x14ac:dyDescent="0.3">
      <c r="A67" s="13"/>
    </row>
    <row r="68" spans="1:1" x14ac:dyDescent="0.3">
      <c r="A68" s="13"/>
    </row>
    <row r="69" spans="1:1" x14ac:dyDescent="0.3">
      <c r="A69" s="13"/>
    </row>
    <row r="70" spans="1:1" x14ac:dyDescent="0.3">
      <c r="A70" s="13"/>
    </row>
    <row r="71" spans="1:1" x14ac:dyDescent="0.3">
      <c r="A71" s="13"/>
    </row>
    <row r="72" spans="1:1" x14ac:dyDescent="0.3">
      <c r="A72" s="13"/>
    </row>
    <row r="73" spans="1:1" x14ac:dyDescent="0.3">
      <c r="A73" s="13"/>
    </row>
    <row r="74" spans="1:1" x14ac:dyDescent="0.3">
      <c r="A74" s="13"/>
    </row>
    <row r="75" spans="1:1" x14ac:dyDescent="0.3">
      <c r="A75" s="13"/>
    </row>
    <row r="76" spans="1:1" x14ac:dyDescent="0.3">
      <c r="A76" s="13"/>
    </row>
    <row r="77" spans="1:1" x14ac:dyDescent="0.3">
      <c r="A77" s="13"/>
    </row>
    <row r="78" spans="1:1" x14ac:dyDescent="0.3">
      <c r="A78" s="13"/>
    </row>
    <row r="79" spans="1:1" x14ac:dyDescent="0.3">
      <c r="A79" s="13"/>
    </row>
    <row r="80" spans="1:1" x14ac:dyDescent="0.3">
      <c r="A80" s="13"/>
    </row>
    <row r="81" spans="1:1" x14ac:dyDescent="0.3">
      <c r="A81" s="13"/>
    </row>
    <row r="82" spans="1:1" x14ac:dyDescent="0.3">
      <c r="A82" s="13"/>
    </row>
    <row r="83" spans="1:1" x14ac:dyDescent="0.3">
      <c r="A83" s="13"/>
    </row>
    <row r="84" spans="1:1" x14ac:dyDescent="0.3">
      <c r="A84" s="13"/>
    </row>
    <row r="85" spans="1:1" x14ac:dyDescent="0.3">
      <c r="A85" s="13"/>
    </row>
    <row r="86" spans="1:1" x14ac:dyDescent="0.3">
      <c r="A86" s="13"/>
    </row>
    <row r="87" spans="1:1" x14ac:dyDescent="0.3">
      <c r="A87"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Cédula</vt:lpstr>
      <vt:lpstr>Lay Out</vt:lpstr>
      <vt:lpstr>ANEXO 1</vt:lpstr>
      <vt:lpstr>ANEXO 2</vt:lpstr>
      <vt:lpstr>Actividades</vt:lpstr>
      <vt:lpstr>Servicios</vt:lpstr>
      <vt:lpstr>OPCIONES</vt:lpstr>
      <vt:lpstr>Nomenclatura</vt:lpstr>
      <vt:lpstr>Hoja2</vt:lpstr>
      <vt:lpstr>Cédula!Área_de_impresión</vt:lpstr>
      <vt:lpstr>CatActividades</vt:lpstr>
      <vt:lpstr>'ANEXO 1'!Títulos_a_imprimir</vt:lpstr>
      <vt:lpstr>'ANEXO 2'!Títulos_a_imprimir</vt:lpstr>
    </vt:vector>
  </TitlesOfParts>
  <Company>Nacional Financiera S.N.C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Arturo Perez Basurto</dc:creator>
  <cp:lastModifiedBy>Francisco Javier Garduño Rodríguez</cp:lastModifiedBy>
  <cp:lastPrinted>2025-12-09T01:04:44Z</cp:lastPrinted>
  <dcterms:created xsi:type="dcterms:W3CDTF">2019-06-21T18:06:29Z</dcterms:created>
  <dcterms:modified xsi:type="dcterms:W3CDTF">2026-02-26T21:46:36Z</dcterms:modified>
</cp:coreProperties>
</file>